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'BRPL'!$A$1:$Q$162</definedName>
    <definedName name="_xlnm.Print_Area" localSheetId="1">'BYPL'!$A$1:$Q$162</definedName>
    <definedName name="_xlnm.Print_Area" localSheetId="7">'FINAL EX. SUMMARY'!$A$1:$Q$41</definedName>
    <definedName name="_xlnm.Print_Area" localSheetId="4">'MES'!$A$1:$Q$65</definedName>
    <definedName name="_xlnm.Print_Area" localSheetId="0">'NDPL'!$A$1:$Q$156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<sst xmlns="http://schemas.openxmlformats.org/spreadsheetml/2006/main" count="1356" uniqueCount="391">
  <si>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</si>
  <si>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</si>
  <si>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</si>
  <si>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</si>
  <si>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</si>
  <si>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</si>
  <si>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</si>
  <si>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</si>
  <si>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</si>
  <si>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</si>
  <si>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</si>
  <si>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</si>
  <si>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</si>
  <si>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CIVIL LINE-3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</si>
  <si>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</si>
  <si>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</si>
  <si>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</si>
  <si>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</si>
  <si>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</si>
  <si>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</si>
  <si>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</si>
  <si>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</si>
  <si>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</si>
  <si>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</si>
  <si>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</si>
  <si>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</si>
  <si>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</si>
  <si>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</si>
  <si>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</si>
  <si>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</si>
  <si>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</si>
  <si>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</si>
  <si>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</si>
  <si>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</si>
  <si>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</si>
  <si>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</si>
  <si>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</si>
  <si>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220 kV DMRC #1</t>
  </si>
  <si>
    <t>220 kV DMRC #2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</si>
  <si>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</si>
  <si>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</si>
  <si>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</si>
  <si>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</si>
  <si>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</si>
  <si>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</si>
  <si>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</si>
  <si>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</si>
  <si>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</si>
  <si>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</si>
  <si>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</si>
  <si>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</si>
  <si>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</si>
  <si>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</si>
  <si>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</si>
  <si>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</si>
  <si>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</si>
  <si>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</si>
  <si>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</si>
  <si>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</si>
  <si>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</si>
  <si>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</si>
  <si>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</si>
  <si>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</si>
  <si>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</si>
  <si>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</si>
  <si>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</si>
  <si>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</si>
  <si>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</si>
  <si>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</si>
  <si>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</si>
  <si>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</si>
  <si>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</si>
  <si>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</si>
  <si>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</si>
  <si>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</si>
  <si>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</si>
  <si>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</si>
  <si>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</si>
  <si>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</si>
  <si>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</si>
  <si>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</si>
  <si>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</si>
  <si>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</si>
  <si>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</si>
  <si>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</si>
  <si>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</si>
  <si>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</si>
  <si>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</si>
  <si>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</si>
  <si>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</si>
  <si>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</si>
  <si>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</si>
  <si>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</si>
  <si>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</si>
  <si>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</si>
  <si>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</si>
  <si>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</si>
  <si>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</si>
  <si>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</si>
  <si>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</si>
  <si>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</si>
  <si>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</si>
  <si>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</si>
  <si>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</si>
  <si>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</si>
  <si>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</si>
  <si>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</si>
  <si>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</si>
  <si>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</si>
  <si>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</si>
  <si>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</si>
  <si>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</si>
  <si>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</si>
  <si>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</si>
  <si>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</si>
  <si>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</si>
  <si>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</si>
  <si>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</si>
  <si>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</si>
  <si>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</si>
  <si>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</si>
  <si>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</si>
  <si>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</si>
  <si>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</si>
  <si>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</si>
  <si>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</si>
  <si>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</si>
  <si>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</si>
  <si>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</si>
  <si>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</si>
  <si>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</si>
  <si>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</si>
  <si>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</si>
  <si>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</si>
  <si>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</si>
  <si>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</si>
  <si>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</si>
  <si>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</si>
  <si>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</si>
  <si>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</si>
  <si>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</si>
  <si>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</si>
  <si>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</si>
  <si>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</si>
  <si>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</si>
  <si>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</si>
  <si>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</si>
  <si>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</si>
  <si>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</si>
  <si>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</si>
  <si>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</si>
  <si>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</si>
  <si>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</si>
  <si>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</si>
  <si>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</si>
  <si>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</si>
  <si>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</si>
  <si>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</si>
  <si>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</si>
  <si>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</si>
  <si>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</si>
  <si>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</si>
  <si>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</si>
  <si>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</si>
  <si>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</si>
  <si>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</si>
  <si>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</si>
  <si>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</si>
  <si>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</si>
  <si>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</si>
  <si>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</si>
  <si>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</si>
  <si>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</si>
  <si>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</si>
  <si>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</si>
  <si>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</si>
  <si>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</si>
  <si>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</si>
  <si>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</si>
  <si>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</si>
  <si>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</si>
  <si>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</si>
  <si>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</si>
  <si>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</si>
  <si>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</si>
  <si>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</si>
  <si>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</si>
  <si>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</si>
  <si>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</si>
  <si>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</si>
  <si>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</si>
  <si>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</si>
  <si>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</si>
  <si>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</si>
  <si>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</si>
  <si>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</si>
  <si>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</si>
  <si>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</si>
  <si>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</si>
  <si>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</si>
  <si>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</si>
  <si>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</si>
  <si>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</si>
  <si>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</si>
  <si>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</si>
  <si>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</si>
  <si>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</si>
  <si>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</si>
  <si>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</si>
  <si>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</si>
  <si>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</si>
  <si>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</si>
  <si>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</si>
  <si>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</si>
  <si>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</si>
  <si>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</si>
  <si>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</si>
  <si>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</si>
  <si>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</si>
  <si>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</si>
  <si>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</si>
  <si>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</si>
  <si>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</si>
  <si>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</si>
  <si>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</si>
  <si>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</si>
  <si>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</si>
  <si>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</si>
  <si>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</si>
  <si>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</si>
  <si>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</si>
  <si>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</si>
  <si>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</si>
  <si>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</si>
  <si>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</si>
  <si>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</si>
  <si>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</si>
  <si>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</si>
  <si>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</si>
  <si>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</si>
  <si>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</si>
  <si>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</si>
  <si>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</si>
  <si>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</si>
  <si>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</si>
  <si>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</si>
  <si>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</si>
  <si>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</si>
  <si>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</si>
  <si>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</si>
  <si>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</si>
  <si>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</si>
  <si>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</si>
  <si>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</si>
  <si>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</si>
  <si>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</si>
  <si>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</si>
  <si>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</si>
  <si>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</si>
  <si>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</si>
  <si>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</si>
  <si>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</si>
  <si>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</si>
  <si>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</si>
  <si>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</si>
  <si>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</si>
  <si>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</si>
  <si>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</si>
  <si>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</si>
  <si>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</si>
  <si>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</si>
  <si>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</si>
  <si>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</si>
  <si>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</si>
  <si>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</si>
  <si>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</si>
  <si>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</si>
  <si>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</si>
  <si>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</si>
  <si>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</si>
  <si>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</si>
  <si>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</si>
  <si>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</si>
  <si>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</si>
  <si>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</si>
  <si>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</si>
  <si>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</si>
  <si>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</si>
  <si>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</si>
  <si>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</si>
  <si>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</si>
  <si>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</si>
  <si>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</si>
  <si>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</si>
  <si>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</si>
  <si>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</si>
  <si>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</si>
  <si>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FINAL READING 01/06/10</t>
  </si>
  <si>
    <t>INTIAL READING 01/05/10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</si>
  <si>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</si>
  <si>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</si>
  <si>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</si>
  <si>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</si>
  <si>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</si>
  <si>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</si>
  <si>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</si>
  <si>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</si>
  <si>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</si>
  <si>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</si>
  <si>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</si>
  <si>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</si>
  <si>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</si>
  <si>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</si>
  <si>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</si>
  <si>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</si>
  <si>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</si>
  <si>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</si>
  <si>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</si>
  <si>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</si>
  <si>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</si>
  <si>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</si>
  <si>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</si>
  <si>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</si>
  <si>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</si>
  <si>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</si>
  <si>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</si>
  <si>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</si>
  <si>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</si>
  <si>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</si>
  <si>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</si>
  <si>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</si>
  <si>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</si>
  <si>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</si>
  <si>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</si>
  <si>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</si>
  <si>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</si>
  <si>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</si>
  <si>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</si>
  <si>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ROLL OVER</t>
  </si>
  <si>
    <t>MAY 2010</t>
  </si>
  <si>
    <t>NDPL(+) continue</t>
  </si>
  <si>
    <t>FROM 01/05/10 TO 26/05/10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</si>
  <si>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</si>
  <si>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</si>
  <si>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</si>
  <si>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</si>
  <si>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</si>
  <si>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</si>
  <si>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</si>
  <si>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</si>
  <si>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</si>
  <si>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</si>
  <si>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</si>
  <si>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</si>
  <si>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</si>
  <si>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</si>
  <si>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</si>
  <si>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</si>
  <si>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</si>
  <si>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</si>
  <si>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</si>
  <si>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</si>
  <si>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</si>
  <si>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</si>
  <si>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</si>
  <si>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</si>
  <si>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</si>
  <si>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</si>
  <si>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</si>
  <si>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</si>
  <si>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</si>
  <si>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</si>
  <si>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</si>
  <si>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</si>
  <si>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</si>
  <si>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</si>
  <si>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Note :Sharing taken from wk-7 abt bill 2010-11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</si>
  <si>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</si>
  <si>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</si>
  <si>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</si>
  <si>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</si>
  <si>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</si>
  <si>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</si>
  <si>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</si>
  <si>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</si>
  <si>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</si>
  <si>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                                           REACTIVE ENERGY RELEASE STATEMENT TO LICENSEES.</t>
  </si>
  <si>
    <t xml:space="preserve">                               PERIOD 1st MAY-2010 TO 31st MAY-2010 </t>
  </si>
  <si>
    <t>+ve sign indicates reactive energy drawl from the grid/system</t>
  </si>
  <si>
    <t>-ve sign indicates reactive energy injected to the grid/system</t>
  </si>
  <si>
    <t>66KV DMRC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</si>
</sst>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</numFmts>
  <fonts count="9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170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70" fontId="17" fillId="0" borderId="25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70" fontId="15" fillId="0" borderId="2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38" fillId="0" borderId="0" xfId="0" applyNumberFormat="1" applyFont="1" applyBorder="1" applyAlignment="1">
      <alignment horizontal="center" shrinkToFit="1"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0" fillId="0" borderId="17" xfId="0" applyNumberFormat="1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2" fontId="17" fillId="0" borderId="11" xfId="0" applyNumberFormat="1" applyFont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6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9" fontId="46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2" fontId="46" fillId="0" borderId="15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9" fillId="0" borderId="0" xfId="0" applyFont="1" applyAlignment="1">
      <alignment horizontal="center"/>
    </xf>
    <xf numFmtId="170" fontId="48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2" fontId="50" fillId="0" borderId="15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2" fontId="50" fillId="0" borderId="18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19" xfId="0" applyFont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" fontId="50" fillId="0" borderId="11" xfId="0" applyNumberFormat="1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1" fontId="50" fillId="0" borderId="13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1" fontId="50" fillId="0" borderId="17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1" fontId="50" fillId="0" borderId="16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50" fillId="0" borderId="0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1" fontId="50" fillId="0" borderId="0" xfId="0" applyNumberFormat="1" applyFont="1" applyFill="1" applyAlignment="1">
      <alignment horizontal="center"/>
    </xf>
    <xf numFmtId="2" fontId="50" fillId="0" borderId="0" xfId="0" applyNumberFormat="1" applyFont="1" applyFill="1" applyBorder="1" applyAlignment="1">
      <alignment horizontal="left" wrapText="1"/>
    </xf>
    <xf numFmtId="2" fontId="50" fillId="0" borderId="17" xfId="0" applyNumberFormat="1" applyFont="1" applyFill="1" applyBorder="1" applyAlignment="1">
      <alignment horizontal="left"/>
    </xf>
    <xf numFmtId="0" fontId="52" fillId="0" borderId="12" xfId="0" applyFont="1" applyFill="1" applyBorder="1" applyAlignment="1">
      <alignment horizontal="center"/>
    </xf>
    <xf numFmtId="2" fontId="51" fillId="0" borderId="13" xfId="0" applyNumberFormat="1" applyFont="1" applyFill="1" applyBorder="1" applyAlignment="1">
      <alignment horizontal="left"/>
    </xf>
    <xf numFmtId="0" fontId="50" fillId="0" borderId="11" xfId="0" applyFont="1" applyBorder="1" applyAlignment="1">
      <alignment/>
    </xf>
    <xf numFmtId="1" fontId="50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6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7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37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view="pageBreakPreview" zoomScale="60" zoomScaleNormal="85" zoomScalePageLayoutView="0" workbookViewId="0" topLeftCell="A121">
      <selection activeCell="F93" sqref="F93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4.710937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3.7109375" style="0" customWidth="1"/>
  </cols>
  <sheetData>
    <row r="1" spans="1:17" ht="26.25">
      <c r="A1" s="1" t="s">
        <v>257</v>
      </c>
      <c r="Q1" s="248" t="s">
        <v>339</v>
      </c>
    </row>
    <row r="2" spans="1:11" ht="15">
      <c r="A2" s="18" t="s">
        <v>258</v>
      </c>
      <c r="K2" s="112"/>
    </row>
    <row r="3" spans="1:8" ht="23.25">
      <c r="A3" s="259" t="s">
        <v>0</v>
      </c>
      <c r="H3" s="4"/>
    </row>
    <row r="4" spans="1:16" ht="24" thickBot="1">
      <c r="A4" s="259" t="s">
        <v>259</v>
      </c>
      <c r="G4" s="21"/>
      <c r="H4" s="21"/>
      <c r="I4" s="112" t="s">
        <v>8</v>
      </c>
      <c r="J4" s="21"/>
      <c r="K4" s="21"/>
      <c r="L4" s="21"/>
      <c r="M4" s="21"/>
      <c r="N4" s="112" t="s">
        <v>7</v>
      </c>
      <c r="O4" s="21"/>
      <c r="P4" s="21"/>
    </row>
    <row r="5" spans="1:17" s="5" customFormat="1" ht="58.5" customHeight="1" thickBot="1" thickTop="1">
      <c r="A5" s="11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297</v>
      </c>
      <c r="H5" s="41" t="s">
        <v>298</v>
      </c>
      <c r="I5" s="41" t="s">
        <v>4</v>
      </c>
      <c r="J5" s="41" t="s">
        <v>5</v>
      </c>
      <c r="K5" s="42" t="s">
        <v>6</v>
      </c>
      <c r="L5" s="43" t="str">
        <f>G5</f>
        <v>FINAL READING 01/06/10</v>
      </c>
      <c r="M5" s="41" t="str">
        <f>H5</f>
        <v>INTIAL READING 01/05/10</v>
      </c>
      <c r="N5" s="41" t="s">
        <v>4</v>
      </c>
      <c r="O5" s="41" t="s">
        <v>5</v>
      </c>
      <c r="P5" s="42" t="s">
        <v>6</v>
      </c>
      <c r="Q5" s="42" t="s">
        <v>336</v>
      </c>
    </row>
    <row r="6" spans="1:12" ht="6.75" customHeight="1" thickBot="1" thickTop="1">
      <c r="A6" s="8"/>
      <c r="B6" s="9"/>
      <c r="C6" s="8"/>
      <c r="D6" s="8"/>
      <c r="E6" s="8"/>
      <c r="F6" s="8"/>
      <c r="L6" s="115"/>
    </row>
    <row r="7" spans="1:17" ht="15.75" customHeight="1" thickTop="1">
      <c r="A7" s="414"/>
      <c r="B7" s="534" t="s">
        <v>12</v>
      </c>
      <c r="C7" s="492"/>
      <c r="D7" s="492"/>
      <c r="E7" s="492"/>
      <c r="F7" s="492"/>
      <c r="G7" s="26"/>
      <c r="H7" s="27"/>
      <c r="I7" s="27"/>
      <c r="J7" s="27"/>
      <c r="K7" s="37"/>
      <c r="L7" s="26"/>
      <c r="M7" s="27"/>
      <c r="N7" s="27"/>
      <c r="O7" s="27"/>
      <c r="P7" s="37"/>
      <c r="Q7" s="208"/>
    </row>
    <row r="8" spans="1:17" ht="15.75" customHeight="1">
      <c r="A8" s="416">
        <v>1</v>
      </c>
      <c r="B8" s="535" t="s">
        <v>13</v>
      </c>
      <c r="C8" s="510">
        <v>4864884</v>
      </c>
      <c r="D8" s="543" t="s">
        <v>14</v>
      </c>
      <c r="E8" s="499" t="s">
        <v>377</v>
      </c>
      <c r="F8" s="510">
        <v>1000</v>
      </c>
      <c r="G8" s="148"/>
      <c r="H8" s="141"/>
      <c r="I8" s="23">
        <f>G8-H8</f>
        <v>0</v>
      </c>
      <c r="J8" s="23">
        <f>$F8*I8</f>
        <v>0</v>
      </c>
      <c r="K8" s="30">
        <f aca="true" t="shared" si="0" ref="K8:K56">J8/1000000</f>
        <v>0</v>
      </c>
      <c r="L8" s="148"/>
      <c r="M8" s="141"/>
      <c r="N8" s="23">
        <f>L8-M8</f>
        <v>0</v>
      </c>
      <c r="O8" s="23">
        <f>$F8*N8</f>
        <v>0</v>
      </c>
      <c r="P8" s="30">
        <f aca="true" t="shared" si="1" ref="P8:P56">O8/1000000</f>
        <v>0</v>
      </c>
      <c r="Q8" s="209"/>
    </row>
    <row r="9" spans="1:17" ht="15.75" customHeight="1">
      <c r="A9" s="416"/>
      <c r="B9" s="536" t="s">
        <v>16</v>
      </c>
      <c r="C9" s="510"/>
      <c r="D9" s="544"/>
      <c r="E9" s="544"/>
      <c r="F9" s="510"/>
      <c r="G9" s="114"/>
      <c r="H9" s="23"/>
      <c r="I9" s="23"/>
      <c r="J9" s="23"/>
      <c r="K9" s="280">
        <f>SUM(K8)</f>
        <v>0</v>
      </c>
      <c r="L9" s="114"/>
      <c r="M9" s="23"/>
      <c r="N9" s="23"/>
      <c r="O9" s="23"/>
      <c r="P9" s="280">
        <f>SUM(P8)</f>
        <v>0</v>
      </c>
      <c r="Q9" s="209"/>
    </row>
    <row r="10" spans="1:17" ht="15.75" customHeight="1">
      <c r="A10" s="416">
        <v>2</v>
      </c>
      <c r="B10" s="535" t="s">
        <v>17</v>
      </c>
      <c r="C10" s="510">
        <v>4864904</v>
      </c>
      <c r="D10" s="543" t="s">
        <v>14</v>
      </c>
      <c r="E10" s="499" t="s">
        <v>377</v>
      </c>
      <c r="F10" s="510">
        <v>-1000</v>
      </c>
      <c r="G10" s="519">
        <v>23498</v>
      </c>
      <c r="H10" s="520">
        <v>23486</v>
      </c>
      <c r="I10" s="520">
        <f aca="true" t="shared" si="2" ref="I10:I56">G10-H10</f>
        <v>12</v>
      </c>
      <c r="J10" s="520">
        <f aca="true" t="shared" si="3" ref="J10:J56">$F10*I10</f>
        <v>-12000</v>
      </c>
      <c r="K10" s="521">
        <f t="shared" si="0"/>
        <v>-0.012</v>
      </c>
      <c r="L10" s="519">
        <v>975166</v>
      </c>
      <c r="M10" s="520">
        <v>977437</v>
      </c>
      <c r="N10" s="520">
        <f>L10-M10</f>
        <v>-2271</v>
      </c>
      <c r="O10" s="520">
        <f aca="true" t="shared" si="4" ref="O10:O56">$F10*N10</f>
        <v>2271000</v>
      </c>
      <c r="P10" s="521">
        <f t="shared" si="1"/>
        <v>2.271</v>
      </c>
      <c r="Q10" s="209"/>
    </row>
    <row r="11" spans="1:17" ht="15.75" customHeight="1">
      <c r="A11" s="416">
        <v>3</v>
      </c>
      <c r="B11" s="535" t="s">
        <v>18</v>
      </c>
      <c r="C11" s="510">
        <v>4902499</v>
      </c>
      <c r="D11" s="543" t="s">
        <v>14</v>
      </c>
      <c r="E11" s="499" t="s">
        <v>377</v>
      </c>
      <c r="F11" s="510">
        <v>-1000</v>
      </c>
      <c r="G11" s="519">
        <v>998663</v>
      </c>
      <c r="H11" s="520">
        <v>998652</v>
      </c>
      <c r="I11" s="520">
        <f t="shared" si="2"/>
        <v>11</v>
      </c>
      <c r="J11" s="520">
        <f t="shared" si="3"/>
        <v>-11000</v>
      </c>
      <c r="K11" s="521">
        <f t="shared" si="0"/>
        <v>-0.011</v>
      </c>
      <c r="L11" s="519">
        <v>990217</v>
      </c>
      <c r="M11" s="520">
        <v>987170</v>
      </c>
      <c r="N11" s="520">
        <f>L11-M11</f>
        <v>3047</v>
      </c>
      <c r="O11" s="520">
        <f t="shared" si="4"/>
        <v>-3047000</v>
      </c>
      <c r="P11" s="521">
        <f t="shared" si="1"/>
        <v>-3.047</v>
      </c>
      <c r="Q11" s="209"/>
    </row>
    <row r="12" spans="1:17" ht="15.75" customHeight="1">
      <c r="A12" s="416">
        <v>4</v>
      </c>
      <c r="B12" s="535" t="s">
        <v>19</v>
      </c>
      <c r="C12" s="510">
        <v>4864905</v>
      </c>
      <c r="D12" s="543" t="s">
        <v>14</v>
      </c>
      <c r="E12" s="499" t="s">
        <v>377</v>
      </c>
      <c r="F12" s="510">
        <v>-1000</v>
      </c>
      <c r="G12" s="519">
        <v>20369</v>
      </c>
      <c r="H12" s="520">
        <v>20253</v>
      </c>
      <c r="I12" s="520">
        <f t="shared" si="2"/>
        <v>116</v>
      </c>
      <c r="J12" s="520">
        <f t="shared" si="3"/>
        <v>-116000</v>
      </c>
      <c r="K12" s="521">
        <f t="shared" si="0"/>
        <v>-0.116</v>
      </c>
      <c r="L12" s="519">
        <v>1436</v>
      </c>
      <c r="M12" s="520">
        <v>1786</v>
      </c>
      <c r="N12" s="520">
        <f>L12-M12</f>
        <v>-350</v>
      </c>
      <c r="O12" s="520">
        <f t="shared" si="4"/>
        <v>350000</v>
      </c>
      <c r="P12" s="521">
        <f t="shared" si="1"/>
        <v>0.35</v>
      </c>
      <c r="Q12" s="209"/>
    </row>
    <row r="13" spans="1:17" ht="15.75" customHeight="1">
      <c r="A13" s="416"/>
      <c r="B13" s="536" t="s">
        <v>20</v>
      </c>
      <c r="C13" s="510"/>
      <c r="D13" s="544"/>
      <c r="E13" s="544"/>
      <c r="F13" s="510"/>
      <c r="G13" s="519"/>
      <c r="H13" s="520"/>
      <c r="I13" s="520"/>
      <c r="J13" s="520"/>
      <c r="K13" s="521"/>
      <c r="L13" s="519"/>
      <c r="M13" s="520"/>
      <c r="N13" s="520"/>
      <c r="O13" s="520"/>
      <c r="P13" s="521"/>
      <c r="Q13" s="209"/>
    </row>
    <row r="14" spans="1:17" ht="15.75" customHeight="1">
      <c r="A14" s="416">
        <v>5</v>
      </c>
      <c r="B14" s="535" t="s">
        <v>17</v>
      </c>
      <c r="C14" s="510">
        <v>4864912</v>
      </c>
      <c r="D14" s="543" t="s">
        <v>14</v>
      </c>
      <c r="E14" s="499" t="s">
        <v>377</v>
      </c>
      <c r="F14" s="510">
        <v>-1000</v>
      </c>
      <c r="G14" s="519">
        <v>974221</v>
      </c>
      <c r="H14" s="520">
        <v>974227</v>
      </c>
      <c r="I14" s="520">
        <f t="shared" si="2"/>
        <v>-6</v>
      </c>
      <c r="J14" s="520">
        <f t="shared" si="3"/>
        <v>6000</v>
      </c>
      <c r="K14" s="521">
        <f t="shared" si="0"/>
        <v>0.006</v>
      </c>
      <c r="L14" s="519">
        <v>993917</v>
      </c>
      <c r="M14" s="520">
        <v>995424</v>
      </c>
      <c r="N14" s="520">
        <f>L14-M14</f>
        <v>-1507</v>
      </c>
      <c r="O14" s="520">
        <f t="shared" si="4"/>
        <v>1507000</v>
      </c>
      <c r="P14" s="521">
        <f t="shared" si="1"/>
        <v>1.507</v>
      </c>
      <c r="Q14" s="209"/>
    </row>
    <row r="15" spans="1:17" ht="15.75" customHeight="1">
      <c r="A15" s="416">
        <v>6</v>
      </c>
      <c r="B15" s="535" t="s">
        <v>18</v>
      </c>
      <c r="C15" s="510">
        <v>4864913</v>
      </c>
      <c r="D15" s="543" t="s">
        <v>14</v>
      </c>
      <c r="E15" s="499" t="s">
        <v>377</v>
      </c>
      <c r="F15" s="510">
        <v>-1000</v>
      </c>
      <c r="G15" s="519">
        <v>929464</v>
      </c>
      <c r="H15" s="520">
        <v>929562</v>
      </c>
      <c r="I15" s="520">
        <f t="shared" si="2"/>
        <v>-98</v>
      </c>
      <c r="J15" s="520">
        <f t="shared" si="3"/>
        <v>98000</v>
      </c>
      <c r="K15" s="521">
        <f t="shared" si="0"/>
        <v>0.098</v>
      </c>
      <c r="L15" s="519">
        <v>979134</v>
      </c>
      <c r="M15" s="520">
        <v>981564</v>
      </c>
      <c r="N15" s="520">
        <f>L15-M15</f>
        <v>-2430</v>
      </c>
      <c r="O15" s="520">
        <f t="shared" si="4"/>
        <v>2430000</v>
      </c>
      <c r="P15" s="521">
        <f t="shared" si="1"/>
        <v>2.43</v>
      </c>
      <c r="Q15" s="209"/>
    </row>
    <row r="16" spans="1:17" ht="15.75" customHeight="1">
      <c r="A16" s="416"/>
      <c r="B16" s="536" t="s">
        <v>23</v>
      </c>
      <c r="C16" s="510"/>
      <c r="D16" s="544"/>
      <c r="E16" s="499"/>
      <c r="F16" s="510"/>
      <c r="G16" s="519"/>
      <c r="H16" s="520"/>
      <c r="I16" s="520"/>
      <c r="J16" s="520"/>
      <c r="K16" s="521"/>
      <c r="L16" s="519"/>
      <c r="M16" s="520"/>
      <c r="N16" s="520"/>
      <c r="O16" s="520"/>
      <c r="P16" s="521"/>
      <c r="Q16" s="209"/>
    </row>
    <row r="17" spans="1:17" ht="15.75" customHeight="1">
      <c r="A17" s="416">
        <v>7</v>
      </c>
      <c r="B17" s="535" t="s">
        <v>17</v>
      </c>
      <c r="C17" s="510">
        <v>4864982</v>
      </c>
      <c r="D17" s="543" t="s">
        <v>14</v>
      </c>
      <c r="E17" s="499" t="s">
        <v>377</v>
      </c>
      <c r="F17" s="510">
        <v>-1000</v>
      </c>
      <c r="G17" s="519">
        <v>14813</v>
      </c>
      <c r="H17" s="520">
        <v>14809</v>
      </c>
      <c r="I17" s="520">
        <f t="shared" si="2"/>
        <v>4</v>
      </c>
      <c r="J17" s="520">
        <f t="shared" si="3"/>
        <v>-4000</v>
      </c>
      <c r="K17" s="521">
        <f t="shared" si="0"/>
        <v>-0.004</v>
      </c>
      <c r="L17" s="519">
        <v>7299</v>
      </c>
      <c r="M17" s="520">
        <v>5935</v>
      </c>
      <c r="N17" s="520">
        <f>L17-M17</f>
        <v>1364</v>
      </c>
      <c r="O17" s="520">
        <f t="shared" si="4"/>
        <v>-1364000</v>
      </c>
      <c r="P17" s="521">
        <f t="shared" si="1"/>
        <v>-1.364</v>
      </c>
      <c r="Q17" s="209"/>
    </row>
    <row r="18" spans="1:17" ht="15.75" customHeight="1">
      <c r="A18" s="416">
        <v>8</v>
      </c>
      <c r="B18" s="535" t="s">
        <v>18</v>
      </c>
      <c r="C18" s="510">
        <v>4864983</v>
      </c>
      <c r="D18" s="543" t="s">
        <v>14</v>
      </c>
      <c r="E18" s="499" t="s">
        <v>377</v>
      </c>
      <c r="F18" s="510">
        <v>-1000</v>
      </c>
      <c r="G18" s="519">
        <v>15703</v>
      </c>
      <c r="H18" s="520">
        <v>15699</v>
      </c>
      <c r="I18" s="520">
        <f t="shared" si="2"/>
        <v>4</v>
      </c>
      <c r="J18" s="520">
        <f t="shared" si="3"/>
        <v>-4000</v>
      </c>
      <c r="K18" s="521">
        <f t="shared" si="0"/>
        <v>-0.004</v>
      </c>
      <c r="L18" s="519">
        <v>4781</v>
      </c>
      <c r="M18" s="520">
        <v>3521</v>
      </c>
      <c r="N18" s="520">
        <f>L18-M18</f>
        <v>1260</v>
      </c>
      <c r="O18" s="520">
        <f t="shared" si="4"/>
        <v>-1260000</v>
      </c>
      <c r="P18" s="521">
        <f t="shared" si="1"/>
        <v>-1.26</v>
      </c>
      <c r="Q18" s="209"/>
    </row>
    <row r="19" spans="1:17" ht="15.75" customHeight="1">
      <c r="A19" s="416">
        <v>9</v>
      </c>
      <c r="B19" s="535" t="s">
        <v>24</v>
      </c>
      <c r="C19" s="510">
        <v>4864953</v>
      </c>
      <c r="D19" s="543" t="s">
        <v>14</v>
      </c>
      <c r="E19" s="499" t="s">
        <v>377</v>
      </c>
      <c r="F19" s="510">
        <v>-1000</v>
      </c>
      <c r="G19" s="519">
        <v>6709</v>
      </c>
      <c r="H19" s="520">
        <v>6687</v>
      </c>
      <c r="I19" s="520">
        <f t="shared" si="2"/>
        <v>22</v>
      </c>
      <c r="J19" s="520">
        <f t="shared" si="3"/>
        <v>-22000</v>
      </c>
      <c r="K19" s="521">
        <f t="shared" si="0"/>
        <v>-0.022</v>
      </c>
      <c r="L19" s="519">
        <v>994749</v>
      </c>
      <c r="M19" s="520">
        <v>994698</v>
      </c>
      <c r="N19" s="520">
        <f>L19-M19</f>
        <v>51</v>
      </c>
      <c r="O19" s="520">
        <f t="shared" si="4"/>
        <v>-51000</v>
      </c>
      <c r="P19" s="521">
        <f t="shared" si="1"/>
        <v>-0.051</v>
      </c>
      <c r="Q19" s="209"/>
    </row>
    <row r="20" spans="1:17" ht="15.75" customHeight="1">
      <c r="A20" s="416">
        <v>10</v>
      </c>
      <c r="B20" s="535" t="s">
        <v>25</v>
      </c>
      <c r="C20" s="510">
        <v>4864984</v>
      </c>
      <c r="D20" s="543" t="s">
        <v>14</v>
      </c>
      <c r="E20" s="499" t="s">
        <v>377</v>
      </c>
      <c r="F20" s="510">
        <v>-1000</v>
      </c>
      <c r="G20" s="519">
        <v>4887</v>
      </c>
      <c r="H20" s="520">
        <v>4888</v>
      </c>
      <c r="I20" s="520">
        <f t="shared" si="2"/>
        <v>-1</v>
      </c>
      <c r="J20" s="520">
        <f t="shared" si="3"/>
        <v>1000</v>
      </c>
      <c r="K20" s="521">
        <f t="shared" si="0"/>
        <v>0.001</v>
      </c>
      <c r="L20" s="519">
        <v>987846</v>
      </c>
      <c r="M20" s="520">
        <v>988001</v>
      </c>
      <c r="N20" s="520">
        <f>L20-M20</f>
        <v>-155</v>
      </c>
      <c r="O20" s="520">
        <f t="shared" si="4"/>
        <v>155000</v>
      </c>
      <c r="P20" s="521">
        <f t="shared" si="1"/>
        <v>0.155</v>
      </c>
      <c r="Q20" s="209"/>
    </row>
    <row r="21" spans="1:17" ht="15.75" customHeight="1">
      <c r="A21" s="416"/>
      <c r="B21" s="536" t="s">
        <v>26</v>
      </c>
      <c r="C21" s="510"/>
      <c r="D21" s="544"/>
      <c r="E21" s="499"/>
      <c r="F21" s="510"/>
      <c r="G21" s="519"/>
      <c r="H21" s="520"/>
      <c r="I21" s="520"/>
      <c r="J21" s="520"/>
      <c r="K21" s="521"/>
      <c r="L21" s="519"/>
      <c r="M21" s="520"/>
      <c r="N21" s="520"/>
      <c r="O21" s="520"/>
      <c r="P21" s="521"/>
      <c r="Q21" s="209"/>
    </row>
    <row r="22" spans="1:17" ht="15.75" customHeight="1">
      <c r="A22" s="416">
        <v>11</v>
      </c>
      <c r="B22" s="535" t="s">
        <v>17</v>
      </c>
      <c r="C22" s="510">
        <v>4864939</v>
      </c>
      <c r="D22" s="543" t="s">
        <v>14</v>
      </c>
      <c r="E22" s="499" t="s">
        <v>377</v>
      </c>
      <c r="F22" s="510">
        <v>-1000</v>
      </c>
      <c r="G22" s="519">
        <v>33229</v>
      </c>
      <c r="H22" s="520">
        <v>33029</v>
      </c>
      <c r="I22" s="520">
        <f t="shared" si="2"/>
        <v>200</v>
      </c>
      <c r="J22" s="520">
        <f t="shared" si="3"/>
        <v>-200000</v>
      </c>
      <c r="K22" s="521">
        <f t="shared" si="0"/>
        <v>-0.2</v>
      </c>
      <c r="L22" s="519">
        <v>9189</v>
      </c>
      <c r="M22" s="520">
        <v>8904</v>
      </c>
      <c r="N22" s="520">
        <f>L22-M22</f>
        <v>285</v>
      </c>
      <c r="O22" s="520">
        <f t="shared" si="4"/>
        <v>-285000</v>
      </c>
      <c r="P22" s="521">
        <f t="shared" si="1"/>
        <v>-0.285</v>
      </c>
      <c r="Q22" s="209"/>
    </row>
    <row r="23" spans="1:17" ht="15.75" customHeight="1">
      <c r="A23" s="416">
        <v>12</v>
      </c>
      <c r="B23" s="535" t="s">
        <v>27</v>
      </c>
      <c r="C23" s="510">
        <v>4864940</v>
      </c>
      <c r="D23" s="543" t="s">
        <v>14</v>
      </c>
      <c r="E23" s="499" t="s">
        <v>377</v>
      </c>
      <c r="F23" s="510">
        <v>-1000</v>
      </c>
      <c r="G23" s="519">
        <v>4939</v>
      </c>
      <c r="H23" s="520">
        <v>4920</v>
      </c>
      <c r="I23" s="520">
        <f t="shared" si="2"/>
        <v>19</v>
      </c>
      <c r="J23" s="520">
        <f t="shared" si="3"/>
        <v>-19000</v>
      </c>
      <c r="K23" s="521">
        <f t="shared" si="0"/>
        <v>-0.019</v>
      </c>
      <c r="L23" s="519">
        <v>3167</v>
      </c>
      <c r="M23" s="520">
        <v>3021</v>
      </c>
      <c r="N23" s="520">
        <f>L23-M23</f>
        <v>146</v>
      </c>
      <c r="O23" s="520">
        <f t="shared" si="4"/>
        <v>-146000</v>
      </c>
      <c r="P23" s="521">
        <f t="shared" si="1"/>
        <v>-0.146</v>
      </c>
      <c r="Q23" s="209"/>
    </row>
    <row r="24" spans="1:17" ht="15.75" customHeight="1">
      <c r="A24" s="416">
        <v>13</v>
      </c>
      <c r="B24" s="535" t="s">
        <v>28</v>
      </c>
      <c r="C24" s="510">
        <v>4865060</v>
      </c>
      <c r="D24" s="543" t="s">
        <v>14</v>
      </c>
      <c r="E24" s="499" t="s">
        <v>377</v>
      </c>
      <c r="F24" s="510">
        <v>1000</v>
      </c>
      <c r="G24" s="519">
        <v>988145</v>
      </c>
      <c r="H24" s="520">
        <v>988579</v>
      </c>
      <c r="I24" s="520">
        <f t="shared" si="2"/>
        <v>-434</v>
      </c>
      <c r="J24" s="520">
        <f t="shared" si="3"/>
        <v>-434000</v>
      </c>
      <c r="K24" s="521">
        <f t="shared" si="0"/>
        <v>-0.434</v>
      </c>
      <c r="L24" s="519">
        <v>921376</v>
      </c>
      <c r="M24" s="520">
        <v>921540</v>
      </c>
      <c r="N24" s="520">
        <f>L24-M24</f>
        <v>-164</v>
      </c>
      <c r="O24" s="520">
        <f t="shared" si="4"/>
        <v>-164000</v>
      </c>
      <c r="P24" s="521">
        <f t="shared" si="1"/>
        <v>-0.164</v>
      </c>
      <c r="Q24" s="209"/>
    </row>
    <row r="25" spans="1:17" ht="15.75" customHeight="1">
      <c r="A25" s="416"/>
      <c r="B25" s="536" t="s">
        <v>29</v>
      </c>
      <c r="C25" s="510"/>
      <c r="D25" s="544"/>
      <c r="E25" s="499"/>
      <c r="F25" s="510"/>
      <c r="G25" s="519"/>
      <c r="H25" s="520"/>
      <c r="I25" s="520"/>
      <c r="J25" s="520"/>
      <c r="K25" s="521"/>
      <c r="L25" s="519"/>
      <c r="M25" s="520"/>
      <c r="N25" s="520"/>
      <c r="O25" s="520"/>
      <c r="P25" s="521"/>
      <c r="Q25" s="209"/>
    </row>
    <row r="26" spans="1:17" ht="15.75" customHeight="1">
      <c r="A26" s="416">
        <v>14</v>
      </c>
      <c r="B26" s="535" t="s">
        <v>17</v>
      </c>
      <c r="C26" s="510">
        <v>4865034</v>
      </c>
      <c r="D26" s="543" t="s">
        <v>14</v>
      </c>
      <c r="E26" s="499" t="s">
        <v>377</v>
      </c>
      <c r="F26" s="510">
        <v>-1000</v>
      </c>
      <c r="G26" s="519">
        <v>178</v>
      </c>
      <c r="H26" s="520">
        <v>178</v>
      </c>
      <c r="I26" s="520">
        <f t="shared" si="2"/>
        <v>0</v>
      </c>
      <c r="J26" s="520">
        <f t="shared" si="3"/>
        <v>0</v>
      </c>
      <c r="K26" s="521">
        <f t="shared" si="0"/>
        <v>0</v>
      </c>
      <c r="L26" s="519">
        <v>10280</v>
      </c>
      <c r="M26" s="520">
        <v>7476</v>
      </c>
      <c r="N26" s="520">
        <f>L26-M26</f>
        <v>2804</v>
      </c>
      <c r="O26" s="520">
        <f t="shared" si="4"/>
        <v>-2804000</v>
      </c>
      <c r="P26" s="521">
        <f t="shared" si="1"/>
        <v>-2.804</v>
      </c>
      <c r="Q26" s="209"/>
    </row>
    <row r="27" spans="1:17" ht="15.75" customHeight="1">
      <c r="A27" s="416">
        <v>15</v>
      </c>
      <c r="B27" s="535" t="s">
        <v>18</v>
      </c>
      <c r="C27" s="510">
        <v>4865035</v>
      </c>
      <c r="D27" s="543" t="s">
        <v>14</v>
      </c>
      <c r="E27" s="499" t="s">
        <v>377</v>
      </c>
      <c r="F27" s="510">
        <v>-1000</v>
      </c>
      <c r="G27" s="519">
        <v>999263</v>
      </c>
      <c r="H27" s="520">
        <v>999334</v>
      </c>
      <c r="I27" s="520">
        <f t="shared" si="2"/>
        <v>-71</v>
      </c>
      <c r="J27" s="520">
        <f t="shared" si="3"/>
        <v>71000</v>
      </c>
      <c r="K27" s="521">
        <f t="shared" si="0"/>
        <v>0.071</v>
      </c>
      <c r="L27" s="519">
        <v>14254</v>
      </c>
      <c r="M27" s="520">
        <v>13309</v>
      </c>
      <c r="N27" s="520">
        <f>L27-M27</f>
        <v>945</v>
      </c>
      <c r="O27" s="520">
        <f t="shared" si="4"/>
        <v>-945000</v>
      </c>
      <c r="P27" s="521">
        <f t="shared" si="1"/>
        <v>-0.945</v>
      </c>
      <c r="Q27" s="209"/>
    </row>
    <row r="28" spans="1:17" ht="15.75" customHeight="1">
      <c r="A28" s="416">
        <v>16</v>
      </c>
      <c r="B28" s="535" t="s">
        <v>19</v>
      </c>
      <c r="C28" s="510">
        <v>4902500</v>
      </c>
      <c r="D28" s="543" t="s">
        <v>14</v>
      </c>
      <c r="E28" s="499" t="s">
        <v>377</v>
      </c>
      <c r="F28" s="510">
        <v>-1000</v>
      </c>
      <c r="G28" s="519">
        <v>1306</v>
      </c>
      <c r="H28" s="520">
        <v>1308</v>
      </c>
      <c r="I28" s="520">
        <f t="shared" si="2"/>
        <v>-2</v>
      </c>
      <c r="J28" s="520">
        <f t="shared" si="3"/>
        <v>2000</v>
      </c>
      <c r="K28" s="521">
        <f t="shared" si="0"/>
        <v>0.002</v>
      </c>
      <c r="L28" s="519">
        <v>17074</v>
      </c>
      <c r="M28" s="520">
        <v>15408</v>
      </c>
      <c r="N28" s="520">
        <f>L28-M28</f>
        <v>1666</v>
      </c>
      <c r="O28" s="520">
        <f t="shared" si="4"/>
        <v>-1666000</v>
      </c>
      <c r="P28" s="521">
        <f t="shared" si="1"/>
        <v>-1.666</v>
      </c>
      <c r="Q28" s="209"/>
    </row>
    <row r="29" spans="1:17" ht="15.75" customHeight="1">
      <c r="A29" s="416"/>
      <c r="B29" s="535"/>
      <c r="C29" s="510"/>
      <c r="D29" s="543"/>
      <c r="E29" s="499"/>
      <c r="F29" s="510"/>
      <c r="G29" s="519"/>
      <c r="H29" s="520"/>
      <c r="I29" s="520"/>
      <c r="J29" s="520"/>
      <c r="K29" s="521"/>
      <c r="L29" s="519"/>
      <c r="M29" s="520"/>
      <c r="N29" s="520"/>
      <c r="O29" s="520"/>
      <c r="P29" s="521"/>
      <c r="Q29" s="209"/>
    </row>
    <row r="30" spans="1:17" ht="15.75" customHeight="1">
      <c r="A30" s="416"/>
      <c r="B30" s="536" t="s">
        <v>30</v>
      </c>
      <c r="C30" s="510"/>
      <c r="D30" s="544"/>
      <c r="E30" s="499"/>
      <c r="F30" s="510"/>
      <c r="G30" s="519"/>
      <c r="H30" s="520"/>
      <c r="I30" s="520"/>
      <c r="J30" s="520"/>
      <c r="K30" s="521"/>
      <c r="L30" s="519"/>
      <c r="M30" s="520"/>
      <c r="N30" s="520"/>
      <c r="O30" s="520"/>
      <c r="P30" s="521"/>
      <c r="Q30" s="209"/>
    </row>
    <row r="31" spans="1:17" ht="15.75" customHeight="1">
      <c r="A31" s="416">
        <v>17</v>
      </c>
      <c r="B31" s="535" t="s">
        <v>31</v>
      </c>
      <c r="C31" s="510">
        <v>4864886</v>
      </c>
      <c r="D31" s="543" t="s">
        <v>14</v>
      </c>
      <c r="E31" s="499" t="s">
        <v>377</v>
      </c>
      <c r="F31" s="510">
        <v>1000</v>
      </c>
      <c r="G31" s="519">
        <v>130</v>
      </c>
      <c r="H31" s="520">
        <v>132</v>
      </c>
      <c r="I31" s="520">
        <f t="shared" si="2"/>
        <v>-2</v>
      </c>
      <c r="J31" s="520">
        <f t="shared" si="3"/>
        <v>-2000</v>
      </c>
      <c r="K31" s="521">
        <f t="shared" si="0"/>
        <v>-0.002</v>
      </c>
      <c r="L31" s="519">
        <v>31117</v>
      </c>
      <c r="M31" s="520">
        <v>30981</v>
      </c>
      <c r="N31" s="520">
        <f>L31-M31</f>
        <v>136</v>
      </c>
      <c r="O31" s="520">
        <f t="shared" si="4"/>
        <v>136000</v>
      </c>
      <c r="P31" s="521">
        <f t="shared" si="1"/>
        <v>0.136</v>
      </c>
      <c r="Q31" s="209"/>
    </row>
    <row r="32" spans="1:17" ht="15.75" customHeight="1">
      <c r="A32" s="416">
        <v>18</v>
      </c>
      <c r="B32" s="535" t="s">
        <v>32</v>
      </c>
      <c r="C32" s="510">
        <v>4864887</v>
      </c>
      <c r="D32" s="543" t="s">
        <v>14</v>
      </c>
      <c r="E32" s="499" t="s">
        <v>377</v>
      </c>
      <c r="F32" s="510">
        <v>1000</v>
      </c>
      <c r="G32" s="519">
        <v>283</v>
      </c>
      <c r="H32" s="520">
        <v>281</v>
      </c>
      <c r="I32" s="520">
        <f t="shared" si="2"/>
        <v>2</v>
      </c>
      <c r="J32" s="520">
        <f t="shared" si="3"/>
        <v>2000</v>
      </c>
      <c r="K32" s="521">
        <f t="shared" si="0"/>
        <v>0.002</v>
      </c>
      <c r="L32" s="519">
        <v>23799</v>
      </c>
      <c r="M32" s="520">
        <v>23625</v>
      </c>
      <c r="N32" s="520">
        <f>L32-M32</f>
        <v>174</v>
      </c>
      <c r="O32" s="520">
        <f t="shared" si="4"/>
        <v>174000</v>
      </c>
      <c r="P32" s="521">
        <f t="shared" si="1"/>
        <v>0.174</v>
      </c>
      <c r="Q32" s="209"/>
    </row>
    <row r="33" spans="1:17" ht="15.75" customHeight="1">
      <c r="A33" s="416">
        <v>19</v>
      </c>
      <c r="B33" s="535" t="s">
        <v>33</v>
      </c>
      <c r="C33" s="510">
        <v>4864798</v>
      </c>
      <c r="D33" s="543" t="s">
        <v>14</v>
      </c>
      <c r="E33" s="499" t="s">
        <v>377</v>
      </c>
      <c r="F33" s="510">
        <v>100</v>
      </c>
      <c r="G33" s="519">
        <v>554</v>
      </c>
      <c r="H33" s="520">
        <v>554</v>
      </c>
      <c r="I33" s="520">
        <f t="shared" si="2"/>
        <v>0</v>
      </c>
      <c r="J33" s="520">
        <f t="shared" si="3"/>
        <v>0</v>
      </c>
      <c r="K33" s="521">
        <f t="shared" si="0"/>
        <v>0</v>
      </c>
      <c r="L33" s="519">
        <v>83954</v>
      </c>
      <c r="M33" s="520">
        <v>81548</v>
      </c>
      <c r="N33" s="520">
        <f>L33-M33</f>
        <v>2406</v>
      </c>
      <c r="O33" s="520">
        <f t="shared" si="4"/>
        <v>240600</v>
      </c>
      <c r="P33" s="521">
        <f t="shared" si="1"/>
        <v>0.2406</v>
      </c>
      <c r="Q33" s="209"/>
    </row>
    <row r="34" spans="1:17" ht="15.75" customHeight="1">
      <c r="A34" s="416">
        <v>20</v>
      </c>
      <c r="B34" s="535" t="s">
        <v>34</v>
      </c>
      <c r="C34" s="510">
        <v>4864799</v>
      </c>
      <c r="D34" s="543" t="s">
        <v>14</v>
      </c>
      <c r="E34" s="499" t="s">
        <v>377</v>
      </c>
      <c r="F34" s="510">
        <v>100</v>
      </c>
      <c r="G34" s="519">
        <v>1430</v>
      </c>
      <c r="H34" s="520">
        <v>1430</v>
      </c>
      <c r="I34" s="520">
        <f t="shared" si="2"/>
        <v>0</v>
      </c>
      <c r="J34" s="520">
        <f t="shared" si="3"/>
        <v>0</v>
      </c>
      <c r="K34" s="521">
        <f t="shared" si="0"/>
        <v>0</v>
      </c>
      <c r="L34" s="519">
        <v>126780</v>
      </c>
      <c r="M34" s="520">
        <v>126780</v>
      </c>
      <c r="N34" s="520">
        <f>L34-M34</f>
        <v>0</v>
      </c>
      <c r="O34" s="520">
        <f t="shared" si="4"/>
        <v>0</v>
      </c>
      <c r="P34" s="521">
        <f t="shared" si="1"/>
        <v>0</v>
      </c>
      <c r="Q34" s="209"/>
    </row>
    <row r="35" spans="1:17" ht="15.75" customHeight="1">
      <c r="A35" s="416">
        <v>21</v>
      </c>
      <c r="B35" s="535" t="s">
        <v>35</v>
      </c>
      <c r="C35" s="510">
        <v>4864888</v>
      </c>
      <c r="D35" s="543" t="s">
        <v>14</v>
      </c>
      <c r="E35" s="499" t="s">
        <v>377</v>
      </c>
      <c r="F35" s="510">
        <v>1000</v>
      </c>
      <c r="G35" s="519">
        <v>997111</v>
      </c>
      <c r="H35" s="520">
        <v>997119</v>
      </c>
      <c r="I35" s="520">
        <f t="shared" si="2"/>
        <v>-8</v>
      </c>
      <c r="J35" s="520">
        <f t="shared" si="3"/>
        <v>-8000</v>
      </c>
      <c r="K35" s="521">
        <f t="shared" si="0"/>
        <v>-0.008</v>
      </c>
      <c r="L35" s="519">
        <v>1995</v>
      </c>
      <c r="M35" s="520">
        <v>2743</v>
      </c>
      <c r="N35" s="520">
        <f>L35-M35</f>
        <v>-748</v>
      </c>
      <c r="O35" s="520">
        <f t="shared" si="4"/>
        <v>-748000</v>
      </c>
      <c r="P35" s="521">
        <f t="shared" si="1"/>
        <v>-0.748</v>
      </c>
      <c r="Q35" s="209"/>
    </row>
    <row r="36" spans="1:17" ht="15.75" customHeight="1">
      <c r="A36" s="416"/>
      <c r="B36" s="537" t="s">
        <v>36</v>
      </c>
      <c r="C36" s="510"/>
      <c r="D36" s="543"/>
      <c r="E36" s="499"/>
      <c r="F36" s="510"/>
      <c r="G36" s="519"/>
      <c r="H36" s="520"/>
      <c r="I36" s="520"/>
      <c r="J36" s="520"/>
      <c r="K36" s="521"/>
      <c r="L36" s="519"/>
      <c r="M36" s="520"/>
      <c r="N36" s="520"/>
      <c r="O36" s="520"/>
      <c r="P36" s="521"/>
      <c r="Q36" s="209"/>
    </row>
    <row r="37" spans="1:17" ht="15.75" customHeight="1">
      <c r="A37" s="416">
        <v>22</v>
      </c>
      <c r="B37" s="535" t="s">
        <v>37</v>
      </c>
      <c r="C37" s="510">
        <v>4865057</v>
      </c>
      <c r="D37" s="543" t="s">
        <v>14</v>
      </c>
      <c r="E37" s="499" t="s">
        <v>377</v>
      </c>
      <c r="F37" s="510">
        <v>50</v>
      </c>
      <c r="G37" s="519">
        <v>659525</v>
      </c>
      <c r="H37" s="520">
        <v>659525</v>
      </c>
      <c r="I37" s="520">
        <f t="shared" si="2"/>
        <v>0</v>
      </c>
      <c r="J37" s="520">
        <f t="shared" si="3"/>
        <v>0</v>
      </c>
      <c r="K37" s="521">
        <f t="shared" si="0"/>
        <v>0</v>
      </c>
      <c r="L37" s="519">
        <v>870046</v>
      </c>
      <c r="M37" s="520">
        <v>888778</v>
      </c>
      <c r="N37" s="520">
        <f>L37-M37</f>
        <v>-18732</v>
      </c>
      <c r="O37" s="520">
        <f t="shared" si="4"/>
        <v>-936600</v>
      </c>
      <c r="P37" s="521">
        <f t="shared" si="1"/>
        <v>-0.9366</v>
      </c>
      <c r="Q37" s="209"/>
    </row>
    <row r="38" spans="1:17" ht="15.75" customHeight="1">
      <c r="A38" s="416">
        <v>23</v>
      </c>
      <c r="B38" s="535" t="s">
        <v>38</v>
      </c>
      <c r="C38" s="510">
        <v>4865058</v>
      </c>
      <c r="D38" s="543" t="s">
        <v>14</v>
      </c>
      <c r="E38" s="499" t="s">
        <v>377</v>
      </c>
      <c r="F38" s="510">
        <v>50</v>
      </c>
      <c r="G38" s="519">
        <v>666476</v>
      </c>
      <c r="H38" s="520">
        <v>666476</v>
      </c>
      <c r="I38" s="520">
        <f t="shared" si="2"/>
        <v>0</v>
      </c>
      <c r="J38" s="520">
        <f t="shared" si="3"/>
        <v>0</v>
      </c>
      <c r="K38" s="521">
        <f t="shared" si="0"/>
        <v>0</v>
      </c>
      <c r="L38" s="519">
        <v>896907</v>
      </c>
      <c r="M38" s="520">
        <v>918230</v>
      </c>
      <c r="N38" s="520">
        <f>L38-M38</f>
        <v>-21323</v>
      </c>
      <c r="O38" s="520">
        <f t="shared" si="4"/>
        <v>-1066150</v>
      </c>
      <c r="P38" s="521">
        <f t="shared" si="1"/>
        <v>-1.06615</v>
      </c>
      <c r="Q38" s="209"/>
    </row>
    <row r="39" spans="1:17" ht="15.75" customHeight="1">
      <c r="A39" s="416">
        <v>24</v>
      </c>
      <c r="B39" s="535" t="s">
        <v>39</v>
      </c>
      <c r="C39" s="510">
        <v>4864889</v>
      </c>
      <c r="D39" s="543" t="s">
        <v>14</v>
      </c>
      <c r="E39" s="499" t="s">
        <v>377</v>
      </c>
      <c r="F39" s="510">
        <v>1000</v>
      </c>
      <c r="G39" s="522">
        <v>993452</v>
      </c>
      <c r="H39" s="523">
        <v>993449</v>
      </c>
      <c r="I39" s="520">
        <f t="shared" si="2"/>
        <v>3</v>
      </c>
      <c r="J39" s="520">
        <f t="shared" si="3"/>
        <v>3000</v>
      </c>
      <c r="K39" s="521">
        <f t="shared" si="0"/>
        <v>0.003</v>
      </c>
      <c r="L39" s="522">
        <v>998726</v>
      </c>
      <c r="M39" s="523">
        <v>998782</v>
      </c>
      <c r="N39" s="520">
        <f>L39-M39</f>
        <v>-56</v>
      </c>
      <c r="O39" s="520">
        <f t="shared" si="4"/>
        <v>-56000</v>
      </c>
      <c r="P39" s="521">
        <f t="shared" si="1"/>
        <v>-0.056</v>
      </c>
      <c r="Q39" s="209"/>
    </row>
    <row r="40" spans="1:17" ht="15.75" customHeight="1">
      <c r="A40" s="416">
        <v>25</v>
      </c>
      <c r="B40" s="535" t="s">
        <v>40</v>
      </c>
      <c r="C40" s="510">
        <v>4864800</v>
      </c>
      <c r="D40" s="543" t="s">
        <v>14</v>
      </c>
      <c r="E40" s="499" t="s">
        <v>377</v>
      </c>
      <c r="F40" s="510">
        <v>100</v>
      </c>
      <c r="G40" s="522"/>
      <c r="H40" s="523"/>
      <c r="I40" s="520">
        <f t="shared" si="2"/>
        <v>0</v>
      </c>
      <c r="J40" s="520">
        <f t="shared" si="3"/>
        <v>0</v>
      </c>
      <c r="K40" s="521">
        <f t="shared" si="0"/>
        <v>0</v>
      </c>
      <c r="L40" s="522"/>
      <c r="M40" s="523"/>
      <c r="N40" s="520">
        <f>L40-M40</f>
        <v>0</v>
      </c>
      <c r="O40" s="520">
        <f t="shared" si="4"/>
        <v>0</v>
      </c>
      <c r="P40" s="521">
        <f t="shared" si="1"/>
        <v>0</v>
      </c>
      <c r="Q40" s="209"/>
    </row>
    <row r="41" spans="1:17" ht="15.75" customHeight="1">
      <c r="A41" s="416"/>
      <c r="B41" s="536" t="s">
        <v>41</v>
      </c>
      <c r="C41" s="510"/>
      <c r="D41" s="544"/>
      <c r="E41" s="499"/>
      <c r="F41" s="510"/>
      <c r="G41" s="519"/>
      <c r="H41" s="520"/>
      <c r="I41" s="520"/>
      <c r="J41" s="520"/>
      <c r="K41" s="521"/>
      <c r="L41" s="519"/>
      <c r="M41" s="520"/>
      <c r="N41" s="520"/>
      <c r="O41" s="520"/>
      <c r="P41" s="521"/>
      <c r="Q41" s="209"/>
    </row>
    <row r="42" spans="1:17" ht="15.75" customHeight="1">
      <c r="A42" s="416">
        <v>26</v>
      </c>
      <c r="B42" s="535" t="s">
        <v>42</v>
      </c>
      <c r="C42" s="510">
        <v>4865054</v>
      </c>
      <c r="D42" s="543" t="s">
        <v>14</v>
      </c>
      <c r="E42" s="499" t="s">
        <v>377</v>
      </c>
      <c r="F42" s="510">
        <v>-1000</v>
      </c>
      <c r="G42" s="519">
        <v>395</v>
      </c>
      <c r="H42" s="520">
        <v>358</v>
      </c>
      <c r="I42" s="520">
        <f t="shared" si="2"/>
        <v>37</v>
      </c>
      <c r="J42" s="520">
        <f t="shared" si="3"/>
        <v>-37000</v>
      </c>
      <c r="K42" s="521">
        <f t="shared" si="0"/>
        <v>-0.037</v>
      </c>
      <c r="L42" s="519">
        <v>979054</v>
      </c>
      <c r="M42" s="520">
        <v>978845</v>
      </c>
      <c r="N42" s="520">
        <f>L42-M42</f>
        <v>209</v>
      </c>
      <c r="O42" s="520">
        <f t="shared" si="4"/>
        <v>-209000</v>
      </c>
      <c r="P42" s="521">
        <f t="shared" si="1"/>
        <v>-0.209</v>
      </c>
      <c r="Q42" s="209"/>
    </row>
    <row r="43" spans="1:17" ht="15.75" customHeight="1">
      <c r="A43" s="416">
        <v>27</v>
      </c>
      <c r="B43" s="535" t="s">
        <v>18</v>
      </c>
      <c r="C43" s="510">
        <v>4865055</v>
      </c>
      <c r="D43" s="543" t="s">
        <v>14</v>
      </c>
      <c r="E43" s="499" t="s">
        <v>377</v>
      </c>
      <c r="F43" s="510">
        <v>-1000</v>
      </c>
      <c r="G43" s="519">
        <v>996368</v>
      </c>
      <c r="H43" s="520">
        <v>996433</v>
      </c>
      <c r="I43" s="520">
        <f t="shared" si="2"/>
        <v>-65</v>
      </c>
      <c r="J43" s="520">
        <f t="shared" si="3"/>
        <v>65000</v>
      </c>
      <c r="K43" s="521">
        <f t="shared" si="0"/>
        <v>0.065</v>
      </c>
      <c r="L43" s="519">
        <v>950870</v>
      </c>
      <c r="M43" s="520">
        <v>951469</v>
      </c>
      <c r="N43" s="520">
        <f>L43-M43</f>
        <v>-599</v>
      </c>
      <c r="O43" s="520">
        <f t="shared" si="4"/>
        <v>599000</v>
      </c>
      <c r="P43" s="521">
        <f t="shared" si="1"/>
        <v>0.599</v>
      </c>
      <c r="Q43" s="209"/>
    </row>
    <row r="44" spans="1:17" ht="15.75" customHeight="1">
      <c r="A44" s="416"/>
      <c r="B44" s="536" t="s">
        <v>43</v>
      </c>
      <c r="C44" s="510"/>
      <c r="D44" s="544"/>
      <c r="E44" s="499"/>
      <c r="F44" s="510"/>
      <c r="G44" s="519"/>
      <c r="H44" s="520"/>
      <c r="I44" s="520"/>
      <c r="J44" s="520"/>
      <c r="K44" s="521"/>
      <c r="L44" s="519"/>
      <c r="M44" s="520"/>
      <c r="N44" s="520"/>
      <c r="O44" s="520"/>
      <c r="P44" s="521"/>
      <c r="Q44" s="209"/>
    </row>
    <row r="45" spans="1:17" ht="15.75" customHeight="1">
      <c r="A45" s="416">
        <v>28</v>
      </c>
      <c r="B45" s="535" t="s">
        <v>44</v>
      </c>
      <c r="C45" s="510">
        <v>4865056</v>
      </c>
      <c r="D45" s="543" t="s">
        <v>14</v>
      </c>
      <c r="E45" s="499" t="s">
        <v>377</v>
      </c>
      <c r="F45" s="510">
        <v>-1000</v>
      </c>
      <c r="G45" s="519">
        <v>998101</v>
      </c>
      <c r="H45" s="520">
        <v>998138</v>
      </c>
      <c r="I45" s="520">
        <f t="shared" si="2"/>
        <v>-37</v>
      </c>
      <c r="J45" s="520">
        <f t="shared" si="3"/>
        <v>37000</v>
      </c>
      <c r="K45" s="521">
        <f t="shared" si="0"/>
        <v>0.037</v>
      </c>
      <c r="L45" s="519">
        <v>967113</v>
      </c>
      <c r="M45" s="520">
        <v>969802</v>
      </c>
      <c r="N45" s="520">
        <f>L45-M45</f>
        <v>-2689</v>
      </c>
      <c r="O45" s="520">
        <f t="shared" si="4"/>
        <v>2689000</v>
      </c>
      <c r="P45" s="521">
        <f t="shared" si="1"/>
        <v>2.689</v>
      </c>
      <c r="Q45" s="209"/>
    </row>
    <row r="46" spans="1:17" ht="15.75" customHeight="1">
      <c r="A46" s="416"/>
      <c r="B46" s="537" t="s">
        <v>48</v>
      </c>
      <c r="C46" s="510"/>
      <c r="D46" s="543"/>
      <c r="E46" s="499"/>
      <c r="F46" s="510"/>
      <c r="G46" s="519"/>
      <c r="H46" s="520"/>
      <c r="I46" s="520"/>
      <c r="J46" s="520"/>
      <c r="K46" s="521"/>
      <c r="L46" s="519"/>
      <c r="M46" s="520"/>
      <c r="N46" s="520"/>
      <c r="O46" s="520"/>
      <c r="P46" s="521"/>
      <c r="Q46" s="209"/>
    </row>
    <row r="47" spans="1:17" ht="15.75" customHeight="1">
      <c r="A47" s="416"/>
      <c r="B47" s="537" t="s">
        <v>49</v>
      </c>
      <c r="C47" s="510"/>
      <c r="D47" s="543"/>
      <c r="E47" s="499"/>
      <c r="F47" s="510"/>
      <c r="G47" s="519"/>
      <c r="H47" s="520"/>
      <c r="I47" s="520"/>
      <c r="J47" s="520"/>
      <c r="K47" s="521"/>
      <c r="L47" s="519"/>
      <c r="M47" s="520"/>
      <c r="N47" s="520"/>
      <c r="O47" s="520"/>
      <c r="P47" s="521"/>
      <c r="Q47" s="209"/>
    </row>
    <row r="48" spans="1:17" ht="15.75" customHeight="1">
      <c r="A48" s="416"/>
      <c r="B48" s="537" t="s">
        <v>50</v>
      </c>
      <c r="C48" s="510"/>
      <c r="D48" s="543"/>
      <c r="E48" s="499"/>
      <c r="F48" s="510"/>
      <c r="G48" s="519"/>
      <c r="H48" s="520"/>
      <c r="I48" s="520"/>
      <c r="J48" s="520"/>
      <c r="K48" s="521"/>
      <c r="L48" s="519"/>
      <c r="M48" s="520"/>
      <c r="N48" s="520"/>
      <c r="O48" s="520"/>
      <c r="P48" s="521"/>
      <c r="Q48" s="209"/>
    </row>
    <row r="49" spans="1:17" ht="15.75" customHeight="1">
      <c r="A49" s="416">
        <v>29</v>
      </c>
      <c r="B49" s="535" t="s">
        <v>51</v>
      </c>
      <c r="C49" s="510">
        <v>4864843</v>
      </c>
      <c r="D49" s="543" t="s">
        <v>14</v>
      </c>
      <c r="E49" s="499" t="s">
        <v>377</v>
      </c>
      <c r="F49" s="510">
        <v>1000</v>
      </c>
      <c r="G49" s="519">
        <v>191</v>
      </c>
      <c r="H49" s="520">
        <v>187</v>
      </c>
      <c r="I49" s="520">
        <f t="shared" si="2"/>
        <v>4</v>
      </c>
      <c r="J49" s="520">
        <f t="shared" si="3"/>
        <v>4000</v>
      </c>
      <c r="K49" s="521">
        <f t="shared" si="0"/>
        <v>0.004</v>
      </c>
      <c r="L49" s="519">
        <v>11339</v>
      </c>
      <c r="M49" s="520">
        <v>11022</v>
      </c>
      <c r="N49" s="520">
        <f>L49-M49</f>
        <v>317</v>
      </c>
      <c r="O49" s="520">
        <f t="shared" si="4"/>
        <v>317000</v>
      </c>
      <c r="P49" s="521">
        <f t="shared" si="1"/>
        <v>0.317</v>
      </c>
      <c r="Q49" s="209"/>
    </row>
    <row r="50" spans="1:17" ht="15.75" customHeight="1" thickBot="1">
      <c r="A50" s="419">
        <v>30</v>
      </c>
      <c r="B50" s="538" t="s">
        <v>52</v>
      </c>
      <c r="C50" s="493">
        <v>4864844</v>
      </c>
      <c r="D50" s="545" t="s">
        <v>14</v>
      </c>
      <c r="E50" s="500" t="s">
        <v>377</v>
      </c>
      <c r="F50" s="493">
        <v>1000</v>
      </c>
      <c r="G50" s="524">
        <v>998825</v>
      </c>
      <c r="H50" s="525">
        <v>998815</v>
      </c>
      <c r="I50" s="525">
        <f t="shared" si="2"/>
        <v>10</v>
      </c>
      <c r="J50" s="525">
        <f t="shared" si="3"/>
        <v>10000</v>
      </c>
      <c r="K50" s="526">
        <f t="shared" si="0"/>
        <v>0.01</v>
      </c>
      <c r="L50" s="524">
        <v>2970</v>
      </c>
      <c r="M50" s="525">
        <v>2825</v>
      </c>
      <c r="N50" s="525">
        <f>L50-M50</f>
        <v>145</v>
      </c>
      <c r="O50" s="525">
        <f t="shared" si="4"/>
        <v>145000</v>
      </c>
      <c r="P50" s="526">
        <f t="shared" si="1"/>
        <v>0.145</v>
      </c>
      <c r="Q50" s="210"/>
    </row>
    <row r="51" spans="1:17" ht="15.75" customHeight="1" thickTop="1">
      <c r="A51" s="415"/>
      <c r="B51" s="539"/>
      <c r="C51" s="47"/>
      <c r="D51" s="544"/>
      <c r="E51" s="499"/>
      <c r="F51" s="47"/>
      <c r="G51" s="527"/>
      <c r="H51" s="520"/>
      <c r="I51" s="520"/>
      <c r="J51" s="520"/>
      <c r="K51" s="520"/>
      <c r="L51" s="527"/>
      <c r="M51" s="520"/>
      <c r="N51" s="520"/>
      <c r="O51" s="520"/>
      <c r="P51" s="520"/>
      <c r="Q51" s="27"/>
    </row>
    <row r="52" spans="1:17" ht="21.75" customHeight="1" thickBot="1">
      <c r="A52" s="417"/>
      <c r="B52" s="542" t="s">
        <v>340</v>
      </c>
      <c r="C52" s="47"/>
      <c r="D52" s="544"/>
      <c r="E52" s="499"/>
      <c r="F52" s="47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249" t="str">
        <f>Q1</f>
        <v>MAY 2010</v>
      </c>
    </row>
    <row r="53" spans="1:17" ht="15.75" customHeight="1" thickTop="1">
      <c r="A53" s="414"/>
      <c r="B53" s="534" t="s">
        <v>53</v>
      </c>
      <c r="C53" s="490"/>
      <c r="D53" s="546"/>
      <c r="E53" s="546"/>
      <c r="F53" s="490"/>
      <c r="G53" s="528"/>
      <c r="H53" s="527"/>
      <c r="I53" s="527"/>
      <c r="J53" s="527"/>
      <c r="K53" s="529"/>
      <c r="L53" s="528"/>
      <c r="M53" s="527"/>
      <c r="N53" s="527"/>
      <c r="O53" s="527"/>
      <c r="P53" s="529"/>
      <c r="Q53" s="208"/>
    </row>
    <row r="54" spans="1:17" ht="15.75" customHeight="1">
      <c r="A54" s="416">
        <v>31</v>
      </c>
      <c r="B54" s="539" t="s">
        <v>90</v>
      </c>
      <c r="C54" s="510">
        <v>4865169</v>
      </c>
      <c r="D54" s="544" t="s">
        <v>14</v>
      </c>
      <c r="E54" s="499" t="s">
        <v>377</v>
      </c>
      <c r="F54" s="510">
        <v>1000</v>
      </c>
      <c r="G54" s="522">
        <v>7</v>
      </c>
      <c r="H54" s="523">
        <v>6</v>
      </c>
      <c r="I54" s="520">
        <f t="shared" si="2"/>
        <v>1</v>
      </c>
      <c r="J54" s="520">
        <f t="shared" si="3"/>
        <v>1000</v>
      </c>
      <c r="K54" s="521">
        <f t="shared" si="0"/>
        <v>0.001</v>
      </c>
      <c r="L54" s="522">
        <v>44030</v>
      </c>
      <c r="M54" s="523">
        <v>42552</v>
      </c>
      <c r="N54" s="520">
        <f>L54-M54</f>
        <v>1478</v>
      </c>
      <c r="O54" s="520">
        <f t="shared" si="4"/>
        <v>1478000</v>
      </c>
      <c r="P54" s="521">
        <f t="shared" si="1"/>
        <v>1.478</v>
      </c>
      <c r="Q54" s="209"/>
    </row>
    <row r="55" spans="1:17" ht="15.75" customHeight="1">
      <c r="A55" s="416"/>
      <c r="B55" s="536" t="s">
        <v>335</v>
      </c>
      <c r="C55" s="510"/>
      <c r="D55" s="544"/>
      <c r="E55" s="499"/>
      <c r="F55" s="510"/>
      <c r="G55" s="522"/>
      <c r="H55" s="523"/>
      <c r="I55" s="520"/>
      <c r="J55" s="520"/>
      <c r="K55" s="521"/>
      <c r="L55" s="522"/>
      <c r="M55" s="523"/>
      <c r="N55" s="520"/>
      <c r="O55" s="520"/>
      <c r="P55" s="521"/>
      <c r="Q55" s="209"/>
    </row>
    <row r="56" spans="1:17" ht="15.75" customHeight="1">
      <c r="A56" s="416">
        <v>32</v>
      </c>
      <c r="B56" s="535" t="s">
        <v>334</v>
      </c>
      <c r="C56" s="510">
        <v>4864824</v>
      </c>
      <c r="D56" s="544" t="s">
        <v>14</v>
      </c>
      <c r="E56" s="499" t="s">
        <v>377</v>
      </c>
      <c r="F56" s="510">
        <v>100</v>
      </c>
      <c r="G56" s="519">
        <v>7125</v>
      </c>
      <c r="H56" s="520">
        <v>7101</v>
      </c>
      <c r="I56" s="520">
        <f t="shared" si="2"/>
        <v>24</v>
      </c>
      <c r="J56" s="520">
        <f t="shared" si="3"/>
        <v>2400</v>
      </c>
      <c r="K56" s="521">
        <f t="shared" si="0"/>
        <v>0.0024</v>
      </c>
      <c r="L56" s="519">
        <v>24542</v>
      </c>
      <c r="M56" s="520">
        <v>24407</v>
      </c>
      <c r="N56" s="520">
        <f>L56-M56</f>
        <v>135</v>
      </c>
      <c r="O56" s="520">
        <f t="shared" si="4"/>
        <v>13500</v>
      </c>
      <c r="P56" s="521">
        <f t="shared" si="1"/>
        <v>0.0135</v>
      </c>
      <c r="Q56" s="209"/>
    </row>
    <row r="57" spans="1:17" ht="15.75" customHeight="1">
      <c r="A57" s="416"/>
      <c r="B57" s="535"/>
      <c r="C57" s="510"/>
      <c r="D57" s="543"/>
      <c r="E57" s="499"/>
      <c r="F57" s="510"/>
      <c r="G57" s="519"/>
      <c r="H57" s="520"/>
      <c r="I57" s="520"/>
      <c r="J57" s="520"/>
      <c r="K57" s="521"/>
      <c r="L57" s="519"/>
      <c r="M57" s="520"/>
      <c r="N57" s="520"/>
      <c r="O57" s="520"/>
      <c r="P57" s="521"/>
      <c r="Q57" s="209"/>
    </row>
    <row r="58" spans="1:17" ht="15.75" customHeight="1">
      <c r="A58" s="416"/>
      <c r="B58" s="448" t="s">
        <v>59</v>
      </c>
      <c r="C58" s="512"/>
      <c r="D58" s="547"/>
      <c r="E58" s="547"/>
      <c r="F58" s="512"/>
      <c r="G58" s="519"/>
      <c r="H58" s="520"/>
      <c r="I58" s="520"/>
      <c r="J58" s="520"/>
      <c r="K58" s="521"/>
      <c r="L58" s="519"/>
      <c r="M58" s="520"/>
      <c r="N58" s="520"/>
      <c r="O58" s="520"/>
      <c r="P58" s="521"/>
      <c r="Q58" s="209"/>
    </row>
    <row r="59" spans="1:17" ht="15.75" customHeight="1">
      <c r="A59" s="416">
        <v>33</v>
      </c>
      <c r="B59" s="540" t="s">
        <v>60</v>
      </c>
      <c r="C59" s="512">
        <v>4902518</v>
      </c>
      <c r="D59" s="548" t="s">
        <v>14</v>
      </c>
      <c r="E59" s="499" t="s">
        <v>377</v>
      </c>
      <c r="F59" s="512">
        <v>100</v>
      </c>
      <c r="G59" s="519">
        <v>3466</v>
      </c>
      <c r="H59" s="520">
        <v>3309</v>
      </c>
      <c r="I59" s="520">
        <f>G59-H59</f>
        <v>157</v>
      </c>
      <c r="J59" s="520">
        <f>$F59*I59</f>
        <v>15700</v>
      </c>
      <c r="K59" s="521">
        <f>J59/1000000</f>
        <v>0.0157</v>
      </c>
      <c r="L59" s="519">
        <v>14081</v>
      </c>
      <c r="M59" s="520">
        <v>13061</v>
      </c>
      <c r="N59" s="520">
        <f>L59-M59</f>
        <v>1020</v>
      </c>
      <c r="O59" s="520">
        <f>$F59*N59</f>
        <v>102000</v>
      </c>
      <c r="P59" s="521">
        <f>O59/1000000</f>
        <v>0.102</v>
      </c>
      <c r="Q59" s="209"/>
    </row>
    <row r="60" spans="1:17" ht="15.75" customHeight="1">
      <c r="A60" s="416">
        <v>34</v>
      </c>
      <c r="B60" s="540" t="s">
        <v>61</v>
      </c>
      <c r="C60" s="512">
        <v>4902519</v>
      </c>
      <c r="D60" s="548" t="s">
        <v>14</v>
      </c>
      <c r="E60" s="499" t="s">
        <v>377</v>
      </c>
      <c r="F60" s="512">
        <v>100</v>
      </c>
      <c r="G60" s="519">
        <v>6252</v>
      </c>
      <c r="H60" s="520">
        <v>6020</v>
      </c>
      <c r="I60" s="520">
        <f>G60-H60</f>
        <v>232</v>
      </c>
      <c r="J60" s="520">
        <f>$F60*I60</f>
        <v>23200</v>
      </c>
      <c r="K60" s="521">
        <f>J60/1000000</f>
        <v>0.0232</v>
      </c>
      <c r="L60" s="519">
        <v>19907</v>
      </c>
      <c r="M60" s="520">
        <v>18429</v>
      </c>
      <c r="N60" s="520">
        <f>L60-M60</f>
        <v>1478</v>
      </c>
      <c r="O60" s="520">
        <f>$F60*N60</f>
        <v>147800</v>
      </c>
      <c r="P60" s="521">
        <f>O60/1000000</f>
        <v>0.1478</v>
      </c>
      <c r="Q60" s="209"/>
    </row>
    <row r="61" spans="1:17" ht="15.75" customHeight="1">
      <c r="A61" s="416">
        <v>35</v>
      </c>
      <c r="B61" s="540" t="s">
        <v>62</v>
      </c>
      <c r="C61" s="512">
        <v>4902520</v>
      </c>
      <c r="D61" s="548" t="s">
        <v>14</v>
      </c>
      <c r="E61" s="499" t="s">
        <v>377</v>
      </c>
      <c r="F61" s="512">
        <v>100</v>
      </c>
      <c r="G61" s="519">
        <v>8441</v>
      </c>
      <c r="H61" s="520">
        <v>7340</v>
      </c>
      <c r="I61" s="520">
        <f>G61-H61</f>
        <v>1101</v>
      </c>
      <c r="J61" s="520">
        <f>$F61*I61</f>
        <v>110100</v>
      </c>
      <c r="K61" s="521">
        <f>J61/1000000</f>
        <v>0.1101</v>
      </c>
      <c r="L61" s="519">
        <v>29280</v>
      </c>
      <c r="M61" s="520">
        <v>27563</v>
      </c>
      <c r="N61" s="520">
        <f>L61-M61</f>
        <v>1717</v>
      </c>
      <c r="O61" s="520">
        <f>$F61*N61</f>
        <v>171700</v>
      </c>
      <c r="P61" s="521">
        <f>O61/1000000</f>
        <v>0.1717</v>
      </c>
      <c r="Q61" s="209"/>
    </row>
    <row r="62" spans="1:17" ht="15.75" customHeight="1">
      <c r="A62" s="416"/>
      <c r="B62" s="448" t="s">
        <v>63</v>
      </c>
      <c r="C62" s="512"/>
      <c r="D62" s="547"/>
      <c r="E62" s="547"/>
      <c r="F62" s="512"/>
      <c r="G62" s="519"/>
      <c r="H62" s="520"/>
      <c r="I62" s="520"/>
      <c r="J62" s="520"/>
      <c r="K62" s="521"/>
      <c r="L62" s="519"/>
      <c r="M62" s="520"/>
      <c r="N62" s="520"/>
      <c r="O62" s="520"/>
      <c r="P62" s="521"/>
      <c r="Q62" s="209"/>
    </row>
    <row r="63" spans="1:17" ht="15.75" customHeight="1">
      <c r="A63" s="416">
        <v>36</v>
      </c>
      <c r="B63" s="540" t="s">
        <v>64</v>
      </c>
      <c r="C63" s="512">
        <v>4902521</v>
      </c>
      <c r="D63" s="548" t="s">
        <v>14</v>
      </c>
      <c r="E63" s="499" t="s">
        <v>377</v>
      </c>
      <c r="F63" s="512">
        <v>100</v>
      </c>
      <c r="G63" s="519">
        <v>22002</v>
      </c>
      <c r="H63" s="520">
        <v>21584</v>
      </c>
      <c r="I63" s="520">
        <f aca="true" t="shared" si="5" ref="I63:I69">G63-H63</f>
        <v>418</v>
      </c>
      <c r="J63" s="520">
        <f aca="true" t="shared" si="6" ref="J63:J69">$F63*I63</f>
        <v>41800</v>
      </c>
      <c r="K63" s="521">
        <f aca="true" t="shared" si="7" ref="K63:K69">J63/1000000</f>
        <v>0.0418</v>
      </c>
      <c r="L63" s="519">
        <v>7572</v>
      </c>
      <c r="M63" s="520">
        <v>7185</v>
      </c>
      <c r="N63" s="520">
        <f aca="true" t="shared" si="8" ref="N63:N69">L63-M63</f>
        <v>387</v>
      </c>
      <c r="O63" s="520">
        <f aca="true" t="shared" si="9" ref="O63:O69">$F63*N63</f>
        <v>38700</v>
      </c>
      <c r="P63" s="521">
        <f aca="true" t="shared" si="10" ref="P63:P69">O63/1000000</f>
        <v>0.0387</v>
      </c>
      <c r="Q63" s="209"/>
    </row>
    <row r="64" spans="1:17" ht="15.75" customHeight="1">
      <c r="A64" s="416">
        <v>37</v>
      </c>
      <c r="B64" s="540" t="s">
        <v>65</v>
      </c>
      <c r="C64" s="512">
        <v>4902522</v>
      </c>
      <c r="D64" s="548" t="s">
        <v>14</v>
      </c>
      <c r="E64" s="499" t="s">
        <v>377</v>
      </c>
      <c r="F64" s="512">
        <v>100</v>
      </c>
      <c r="G64" s="519">
        <v>747</v>
      </c>
      <c r="H64" s="520">
        <v>746</v>
      </c>
      <c r="I64" s="520">
        <f t="shared" si="5"/>
        <v>1</v>
      </c>
      <c r="J64" s="520">
        <f t="shared" si="6"/>
        <v>100</v>
      </c>
      <c r="K64" s="521">
        <f t="shared" si="7"/>
        <v>0.0001</v>
      </c>
      <c r="L64" s="519">
        <v>165</v>
      </c>
      <c r="M64" s="520">
        <v>160</v>
      </c>
      <c r="N64" s="520">
        <f t="shared" si="8"/>
        <v>5</v>
      </c>
      <c r="O64" s="520">
        <f t="shared" si="9"/>
        <v>500</v>
      </c>
      <c r="P64" s="521">
        <f t="shared" si="10"/>
        <v>0.0005</v>
      </c>
      <c r="Q64" s="209"/>
    </row>
    <row r="65" spans="1:17" ht="15.75" customHeight="1">
      <c r="A65" s="416">
        <v>38</v>
      </c>
      <c r="B65" s="540" t="s">
        <v>66</v>
      </c>
      <c r="C65" s="512">
        <v>4902523</v>
      </c>
      <c r="D65" s="548" t="s">
        <v>14</v>
      </c>
      <c r="E65" s="499" t="s">
        <v>377</v>
      </c>
      <c r="F65" s="512">
        <v>100</v>
      </c>
      <c r="G65" s="519">
        <v>999815</v>
      </c>
      <c r="H65" s="520">
        <v>999815</v>
      </c>
      <c r="I65" s="520">
        <f t="shared" si="5"/>
        <v>0</v>
      </c>
      <c r="J65" s="520">
        <f t="shared" si="6"/>
        <v>0</v>
      </c>
      <c r="K65" s="521">
        <f t="shared" si="7"/>
        <v>0</v>
      </c>
      <c r="L65" s="519">
        <v>999943</v>
      </c>
      <c r="M65" s="520">
        <v>999943</v>
      </c>
      <c r="N65" s="520">
        <f t="shared" si="8"/>
        <v>0</v>
      </c>
      <c r="O65" s="520">
        <f t="shared" si="9"/>
        <v>0</v>
      </c>
      <c r="P65" s="521">
        <f t="shared" si="10"/>
        <v>0</v>
      </c>
      <c r="Q65" s="209"/>
    </row>
    <row r="66" spans="1:17" ht="15.75" customHeight="1">
      <c r="A66" s="416">
        <v>39</v>
      </c>
      <c r="B66" s="540" t="s">
        <v>67</v>
      </c>
      <c r="C66" s="512">
        <v>4902524</v>
      </c>
      <c r="D66" s="548" t="s">
        <v>14</v>
      </c>
      <c r="E66" s="499" t="s">
        <v>377</v>
      </c>
      <c r="F66" s="512">
        <v>100</v>
      </c>
      <c r="G66" s="522">
        <v>0</v>
      </c>
      <c r="H66" s="523">
        <v>0</v>
      </c>
      <c r="I66" s="520">
        <f t="shared" si="5"/>
        <v>0</v>
      </c>
      <c r="J66" s="520">
        <f t="shared" si="6"/>
        <v>0</v>
      </c>
      <c r="K66" s="521">
        <f t="shared" si="7"/>
        <v>0</v>
      </c>
      <c r="L66" s="522">
        <v>0</v>
      </c>
      <c r="M66" s="523">
        <v>0</v>
      </c>
      <c r="N66" s="520">
        <f t="shared" si="8"/>
        <v>0</v>
      </c>
      <c r="O66" s="520">
        <f t="shared" si="9"/>
        <v>0</v>
      </c>
      <c r="P66" s="521">
        <f t="shared" si="10"/>
        <v>0</v>
      </c>
      <c r="Q66" s="209"/>
    </row>
    <row r="67" spans="1:17" ht="15.75" customHeight="1">
      <c r="A67" s="416">
        <v>40</v>
      </c>
      <c r="B67" s="540" t="s">
        <v>68</v>
      </c>
      <c r="C67" s="512">
        <v>4902525</v>
      </c>
      <c r="D67" s="548" t="s">
        <v>14</v>
      </c>
      <c r="E67" s="499" t="s">
        <v>377</v>
      </c>
      <c r="F67" s="512">
        <v>100</v>
      </c>
      <c r="G67" s="522">
        <v>0</v>
      </c>
      <c r="H67" s="523">
        <v>0</v>
      </c>
      <c r="I67" s="520">
        <f t="shared" si="5"/>
        <v>0</v>
      </c>
      <c r="J67" s="520">
        <f t="shared" si="6"/>
        <v>0</v>
      </c>
      <c r="K67" s="521">
        <f t="shared" si="7"/>
        <v>0</v>
      </c>
      <c r="L67" s="522">
        <v>0</v>
      </c>
      <c r="M67" s="523">
        <v>0</v>
      </c>
      <c r="N67" s="520">
        <f t="shared" si="8"/>
        <v>0</v>
      </c>
      <c r="O67" s="520">
        <f t="shared" si="9"/>
        <v>0</v>
      </c>
      <c r="P67" s="521">
        <f t="shared" si="10"/>
        <v>0</v>
      </c>
      <c r="Q67" s="209"/>
    </row>
    <row r="68" spans="1:17" ht="15.75" customHeight="1">
      <c r="A68" s="416">
        <v>41</v>
      </c>
      <c r="B68" s="540" t="s">
        <v>69</v>
      </c>
      <c r="C68" s="512">
        <v>4902526</v>
      </c>
      <c r="D68" s="548" t="s">
        <v>14</v>
      </c>
      <c r="E68" s="499" t="s">
        <v>377</v>
      </c>
      <c r="F68" s="512">
        <v>100</v>
      </c>
      <c r="G68" s="519">
        <v>8538</v>
      </c>
      <c r="H68" s="520">
        <v>8468</v>
      </c>
      <c r="I68" s="520">
        <f t="shared" si="5"/>
        <v>70</v>
      </c>
      <c r="J68" s="520">
        <f t="shared" si="6"/>
        <v>7000</v>
      </c>
      <c r="K68" s="521">
        <f t="shared" si="7"/>
        <v>0.007</v>
      </c>
      <c r="L68" s="519">
        <v>6936</v>
      </c>
      <c r="M68" s="520">
        <v>6344</v>
      </c>
      <c r="N68" s="520">
        <f t="shared" si="8"/>
        <v>592</v>
      </c>
      <c r="O68" s="520">
        <f t="shared" si="9"/>
        <v>59200</v>
      </c>
      <c r="P68" s="521">
        <f t="shared" si="10"/>
        <v>0.0592</v>
      </c>
      <c r="Q68" s="209"/>
    </row>
    <row r="69" spans="1:17" ht="15.75" customHeight="1">
      <c r="A69" s="416">
        <v>42</v>
      </c>
      <c r="B69" s="540" t="s">
        <v>70</v>
      </c>
      <c r="C69" s="512">
        <v>4902527</v>
      </c>
      <c r="D69" s="548" t="s">
        <v>14</v>
      </c>
      <c r="E69" s="499" t="s">
        <v>377</v>
      </c>
      <c r="F69" s="512">
        <v>100</v>
      </c>
      <c r="G69" s="519">
        <v>998154</v>
      </c>
      <c r="H69" s="520">
        <v>998159</v>
      </c>
      <c r="I69" s="520">
        <f t="shared" si="5"/>
        <v>-5</v>
      </c>
      <c r="J69" s="520">
        <f t="shared" si="6"/>
        <v>-500</v>
      </c>
      <c r="K69" s="521">
        <f t="shared" si="7"/>
        <v>-0.0005</v>
      </c>
      <c r="L69" s="519">
        <v>40</v>
      </c>
      <c r="M69" s="520">
        <v>39</v>
      </c>
      <c r="N69" s="520">
        <f t="shared" si="8"/>
        <v>1</v>
      </c>
      <c r="O69" s="520">
        <f t="shared" si="9"/>
        <v>100</v>
      </c>
      <c r="P69" s="521">
        <f t="shared" si="10"/>
        <v>0.0001</v>
      </c>
      <c r="Q69" s="209"/>
    </row>
    <row r="70" spans="1:17" ht="15.75" customHeight="1">
      <c r="A70" s="416"/>
      <c r="B70" s="448" t="s">
        <v>71</v>
      </c>
      <c r="C70" s="512"/>
      <c r="D70" s="547"/>
      <c r="E70" s="547"/>
      <c r="F70" s="512"/>
      <c r="G70" s="519"/>
      <c r="H70" s="520"/>
      <c r="I70" s="520"/>
      <c r="J70" s="520"/>
      <c r="K70" s="521"/>
      <c r="L70" s="519"/>
      <c r="M70" s="520"/>
      <c r="N70" s="520"/>
      <c r="O70" s="520"/>
      <c r="P70" s="521"/>
      <c r="Q70" s="209"/>
    </row>
    <row r="71" spans="1:17" ht="15.75" customHeight="1">
      <c r="A71" s="416">
        <v>43</v>
      </c>
      <c r="B71" s="540" t="s">
        <v>72</v>
      </c>
      <c r="C71" s="512">
        <v>4902529</v>
      </c>
      <c r="D71" s="548" t="s">
        <v>14</v>
      </c>
      <c r="E71" s="499" t="s">
        <v>377</v>
      </c>
      <c r="F71" s="512">
        <v>500</v>
      </c>
      <c r="G71" s="519">
        <v>3063</v>
      </c>
      <c r="H71" s="520">
        <v>3063</v>
      </c>
      <c r="I71" s="520">
        <f>G71-H71</f>
        <v>0</v>
      </c>
      <c r="J71" s="520">
        <f>$F71*I71</f>
        <v>0</v>
      </c>
      <c r="K71" s="521">
        <f>J71/1000000</f>
        <v>0</v>
      </c>
      <c r="L71" s="519">
        <v>23474</v>
      </c>
      <c r="M71" s="520">
        <v>22909</v>
      </c>
      <c r="N71" s="520">
        <f>L71-M71</f>
        <v>565</v>
      </c>
      <c r="O71" s="520">
        <f>$F71*N71</f>
        <v>282500</v>
      </c>
      <c r="P71" s="521">
        <f>O71/1000000</f>
        <v>0.2825</v>
      </c>
      <c r="Q71" s="209"/>
    </row>
    <row r="72" spans="1:17" ht="15.75" customHeight="1">
      <c r="A72" s="416">
        <v>44</v>
      </c>
      <c r="B72" s="540" t="s">
        <v>73</v>
      </c>
      <c r="C72" s="512">
        <v>4902530</v>
      </c>
      <c r="D72" s="548" t="s">
        <v>14</v>
      </c>
      <c r="E72" s="499" t="s">
        <v>377</v>
      </c>
      <c r="F72" s="512">
        <v>500</v>
      </c>
      <c r="G72" s="519">
        <v>2847</v>
      </c>
      <c r="H72" s="520">
        <v>2846</v>
      </c>
      <c r="I72" s="520">
        <f>G72-H72</f>
        <v>1</v>
      </c>
      <c r="J72" s="520">
        <f>$F72*I72</f>
        <v>500</v>
      </c>
      <c r="K72" s="521">
        <f>J72/1000000</f>
        <v>0.0005</v>
      </c>
      <c r="L72" s="519">
        <v>15847</v>
      </c>
      <c r="M72" s="520">
        <v>15280</v>
      </c>
      <c r="N72" s="520">
        <f>L72-M72</f>
        <v>567</v>
      </c>
      <c r="O72" s="520">
        <f>$F72*N72</f>
        <v>283500</v>
      </c>
      <c r="P72" s="521">
        <f>O72/1000000</f>
        <v>0.2835</v>
      </c>
      <c r="Q72" s="209"/>
    </row>
    <row r="73" spans="1:17" ht="15.75" customHeight="1">
      <c r="A73" s="416">
        <v>45</v>
      </c>
      <c r="B73" s="540" t="s">
        <v>74</v>
      </c>
      <c r="C73" s="512">
        <v>4902531</v>
      </c>
      <c r="D73" s="548" t="s">
        <v>14</v>
      </c>
      <c r="E73" s="499" t="s">
        <v>377</v>
      </c>
      <c r="F73" s="512">
        <v>500</v>
      </c>
      <c r="G73" s="519">
        <v>2855</v>
      </c>
      <c r="H73" s="520">
        <v>2855</v>
      </c>
      <c r="I73" s="520">
        <f>G73-H73</f>
        <v>0</v>
      </c>
      <c r="J73" s="520">
        <f>$F73*I73</f>
        <v>0</v>
      </c>
      <c r="K73" s="521">
        <f>J73/1000000</f>
        <v>0</v>
      </c>
      <c r="L73" s="519">
        <v>10898</v>
      </c>
      <c r="M73" s="520">
        <v>10811</v>
      </c>
      <c r="N73" s="520">
        <f>L73-M73</f>
        <v>87</v>
      </c>
      <c r="O73" s="520">
        <f>$F73*N73</f>
        <v>43500</v>
      </c>
      <c r="P73" s="521">
        <f>O73/1000000</f>
        <v>0.0435</v>
      </c>
      <c r="Q73" s="209"/>
    </row>
    <row r="74" spans="1:17" ht="15.75" customHeight="1">
      <c r="A74" s="416">
        <v>46</v>
      </c>
      <c r="B74" s="540" t="s">
        <v>75</v>
      </c>
      <c r="C74" s="512">
        <v>4902532</v>
      </c>
      <c r="D74" s="548" t="s">
        <v>14</v>
      </c>
      <c r="E74" s="499" t="s">
        <v>377</v>
      </c>
      <c r="F74" s="512">
        <v>500</v>
      </c>
      <c r="G74" s="519">
        <v>2938</v>
      </c>
      <c r="H74" s="520">
        <v>2938</v>
      </c>
      <c r="I74" s="520">
        <f>G74-H74</f>
        <v>0</v>
      </c>
      <c r="J74" s="520">
        <f>$F74*I74</f>
        <v>0</v>
      </c>
      <c r="K74" s="521">
        <f>J74/1000000</f>
        <v>0</v>
      </c>
      <c r="L74" s="522">
        <v>12431</v>
      </c>
      <c r="M74" s="523">
        <v>12124</v>
      </c>
      <c r="N74" s="520">
        <f>L74-M74</f>
        <v>307</v>
      </c>
      <c r="O74" s="520">
        <f>$F74*N74</f>
        <v>153500</v>
      </c>
      <c r="P74" s="521">
        <f>O74/1000000</f>
        <v>0.1535</v>
      </c>
      <c r="Q74" s="209"/>
    </row>
    <row r="75" spans="1:17" ht="15.75" customHeight="1">
      <c r="A75" s="416"/>
      <c r="B75" s="448" t="s">
        <v>77</v>
      </c>
      <c r="C75" s="512"/>
      <c r="D75" s="547"/>
      <c r="E75" s="547"/>
      <c r="F75" s="512"/>
      <c r="G75" s="519"/>
      <c r="H75" s="520"/>
      <c r="I75" s="520"/>
      <c r="J75" s="520"/>
      <c r="K75" s="521"/>
      <c r="L75" s="519"/>
      <c r="M75" s="520"/>
      <c r="N75" s="520"/>
      <c r="O75" s="520"/>
      <c r="P75" s="521"/>
      <c r="Q75" s="209"/>
    </row>
    <row r="76" spans="1:17" ht="15.75" customHeight="1">
      <c r="A76" s="416">
        <v>47</v>
      </c>
      <c r="B76" s="540" t="s">
        <v>70</v>
      </c>
      <c r="C76" s="512">
        <v>4902535</v>
      </c>
      <c r="D76" s="548" t="s">
        <v>14</v>
      </c>
      <c r="E76" s="499" t="s">
        <v>377</v>
      </c>
      <c r="F76" s="512">
        <v>100</v>
      </c>
      <c r="G76" s="519">
        <v>999734</v>
      </c>
      <c r="H76" s="520">
        <v>999739</v>
      </c>
      <c r="I76" s="520">
        <f aca="true" t="shared" si="11" ref="I76:I81">G76-H76</f>
        <v>-5</v>
      </c>
      <c r="J76" s="520">
        <f aca="true" t="shared" si="12" ref="J76:J81">$F76*I76</f>
        <v>-500</v>
      </c>
      <c r="K76" s="521">
        <f aca="true" t="shared" si="13" ref="K76:K81">J76/1000000</f>
        <v>-0.0005</v>
      </c>
      <c r="L76" s="519">
        <v>3846</v>
      </c>
      <c r="M76" s="520">
        <v>3720</v>
      </c>
      <c r="N76" s="520">
        <f aca="true" t="shared" si="14" ref="N76:N81">L76-M76</f>
        <v>126</v>
      </c>
      <c r="O76" s="520">
        <f aca="true" t="shared" si="15" ref="O76:O81">$F76*N76</f>
        <v>12600</v>
      </c>
      <c r="P76" s="521">
        <f aca="true" t="shared" si="16" ref="P76:P81">O76/1000000</f>
        <v>0.0126</v>
      </c>
      <c r="Q76" s="209"/>
    </row>
    <row r="77" spans="1:17" ht="15.75" customHeight="1">
      <c r="A77" s="416">
        <v>48</v>
      </c>
      <c r="B77" s="540" t="s">
        <v>78</v>
      </c>
      <c r="C77" s="512">
        <v>4902536</v>
      </c>
      <c r="D77" s="548" t="s">
        <v>14</v>
      </c>
      <c r="E77" s="499" t="s">
        <v>377</v>
      </c>
      <c r="F77" s="512">
        <v>100</v>
      </c>
      <c r="G77" s="519">
        <v>711</v>
      </c>
      <c r="H77" s="520">
        <v>703</v>
      </c>
      <c r="I77" s="520">
        <f t="shared" si="11"/>
        <v>8</v>
      </c>
      <c r="J77" s="520">
        <f t="shared" si="12"/>
        <v>800</v>
      </c>
      <c r="K77" s="521">
        <f t="shared" si="13"/>
        <v>0.0008</v>
      </c>
      <c r="L77" s="519">
        <v>9153</v>
      </c>
      <c r="M77" s="520">
        <v>8370</v>
      </c>
      <c r="N77" s="520">
        <f t="shared" si="14"/>
        <v>783</v>
      </c>
      <c r="O77" s="520">
        <f t="shared" si="15"/>
        <v>78300</v>
      </c>
      <c r="P77" s="521">
        <f t="shared" si="16"/>
        <v>0.0783</v>
      </c>
      <c r="Q77" s="209"/>
    </row>
    <row r="78" spans="1:17" ht="15.75" customHeight="1">
      <c r="A78" s="416">
        <v>49</v>
      </c>
      <c r="B78" s="540" t="s">
        <v>91</v>
      </c>
      <c r="C78" s="512">
        <v>4902537</v>
      </c>
      <c r="D78" s="548" t="s">
        <v>14</v>
      </c>
      <c r="E78" s="499" t="s">
        <v>377</v>
      </c>
      <c r="F78" s="512">
        <v>100</v>
      </c>
      <c r="G78" s="519">
        <v>1540</v>
      </c>
      <c r="H78" s="520">
        <v>1512</v>
      </c>
      <c r="I78" s="520">
        <f t="shared" si="11"/>
        <v>28</v>
      </c>
      <c r="J78" s="520">
        <f t="shared" si="12"/>
        <v>2800</v>
      </c>
      <c r="K78" s="521">
        <f t="shared" si="13"/>
        <v>0.0028</v>
      </c>
      <c r="L78" s="519">
        <v>37056</v>
      </c>
      <c r="M78" s="520">
        <v>35426</v>
      </c>
      <c r="N78" s="520">
        <f t="shared" si="14"/>
        <v>1630</v>
      </c>
      <c r="O78" s="520">
        <f t="shared" si="15"/>
        <v>163000</v>
      </c>
      <c r="P78" s="521">
        <f t="shared" si="16"/>
        <v>0.163</v>
      </c>
      <c r="Q78" s="209"/>
    </row>
    <row r="79" spans="1:17" ht="15.75" customHeight="1">
      <c r="A79" s="416">
        <v>50</v>
      </c>
      <c r="B79" s="540" t="s">
        <v>79</v>
      </c>
      <c r="C79" s="512">
        <v>4902538</v>
      </c>
      <c r="D79" s="548" t="s">
        <v>14</v>
      </c>
      <c r="E79" s="499" t="s">
        <v>377</v>
      </c>
      <c r="F79" s="512">
        <v>100</v>
      </c>
      <c r="G79" s="519">
        <v>3764</v>
      </c>
      <c r="H79" s="520">
        <v>3672</v>
      </c>
      <c r="I79" s="520">
        <f t="shared" si="11"/>
        <v>92</v>
      </c>
      <c r="J79" s="520">
        <f t="shared" si="12"/>
        <v>9200</v>
      </c>
      <c r="K79" s="521">
        <f t="shared" si="13"/>
        <v>0.0092</v>
      </c>
      <c r="L79" s="519">
        <v>15559</v>
      </c>
      <c r="M79" s="520">
        <v>13778</v>
      </c>
      <c r="N79" s="520">
        <f t="shared" si="14"/>
        <v>1781</v>
      </c>
      <c r="O79" s="520">
        <f t="shared" si="15"/>
        <v>178100</v>
      </c>
      <c r="P79" s="521">
        <f t="shared" si="16"/>
        <v>0.1781</v>
      </c>
      <c r="Q79" s="209"/>
    </row>
    <row r="80" spans="1:17" ht="15.75" customHeight="1">
      <c r="A80" s="416">
        <v>51</v>
      </c>
      <c r="B80" s="540" t="s">
        <v>80</v>
      </c>
      <c r="C80" s="512">
        <v>4902539</v>
      </c>
      <c r="D80" s="548" t="s">
        <v>14</v>
      </c>
      <c r="E80" s="499" t="s">
        <v>377</v>
      </c>
      <c r="F80" s="512">
        <v>100</v>
      </c>
      <c r="G80" s="519">
        <v>999989</v>
      </c>
      <c r="H80" s="520">
        <v>999989</v>
      </c>
      <c r="I80" s="520">
        <f t="shared" si="11"/>
        <v>0</v>
      </c>
      <c r="J80" s="520">
        <f t="shared" si="12"/>
        <v>0</v>
      </c>
      <c r="K80" s="521">
        <f t="shared" si="13"/>
        <v>0</v>
      </c>
      <c r="L80" s="519">
        <v>328</v>
      </c>
      <c r="M80" s="520">
        <v>328</v>
      </c>
      <c r="N80" s="520">
        <f t="shared" si="14"/>
        <v>0</v>
      </c>
      <c r="O80" s="520">
        <f t="shared" si="15"/>
        <v>0</v>
      </c>
      <c r="P80" s="521">
        <f t="shared" si="16"/>
        <v>0</v>
      </c>
      <c r="Q80" s="209"/>
    </row>
    <row r="81" spans="1:17" ht="15.75" customHeight="1">
      <c r="A81" s="416">
        <v>52</v>
      </c>
      <c r="B81" s="540" t="s">
        <v>66</v>
      </c>
      <c r="C81" s="512">
        <v>4902540</v>
      </c>
      <c r="D81" s="548" t="s">
        <v>14</v>
      </c>
      <c r="E81" s="499" t="s">
        <v>377</v>
      </c>
      <c r="F81" s="512">
        <v>100</v>
      </c>
      <c r="G81" s="519">
        <v>15</v>
      </c>
      <c r="H81" s="520">
        <v>15</v>
      </c>
      <c r="I81" s="520">
        <f t="shared" si="11"/>
        <v>0</v>
      </c>
      <c r="J81" s="520">
        <f t="shared" si="12"/>
        <v>0</v>
      </c>
      <c r="K81" s="521">
        <f t="shared" si="13"/>
        <v>0</v>
      </c>
      <c r="L81" s="519">
        <v>13398</v>
      </c>
      <c r="M81" s="520">
        <v>13398</v>
      </c>
      <c r="N81" s="520">
        <f t="shared" si="14"/>
        <v>0</v>
      </c>
      <c r="O81" s="520">
        <f t="shared" si="15"/>
        <v>0</v>
      </c>
      <c r="P81" s="521">
        <f t="shared" si="16"/>
        <v>0</v>
      </c>
      <c r="Q81" s="209"/>
    </row>
    <row r="82" spans="1:17" ht="15.75" customHeight="1">
      <c r="A82" s="416"/>
      <c r="B82" s="540"/>
      <c r="C82" s="512"/>
      <c r="D82" s="548"/>
      <c r="E82" s="548"/>
      <c r="F82" s="512"/>
      <c r="G82" s="519"/>
      <c r="H82" s="520"/>
      <c r="I82" s="520"/>
      <c r="J82" s="520"/>
      <c r="K82" s="521"/>
      <c r="L82" s="519"/>
      <c r="M82" s="520"/>
      <c r="N82" s="520"/>
      <c r="O82" s="520"/>
      <c r="P82" s="521"/>
      <c r="Q82" s="209"/>
    </row>
    <row r="83" spans="1:17" ht="15.75" customHeight="1">
      <c r="A83" s="416"/>
      <c r="B83" s="448" t="s">
        <v>81</v>
      </c>
      <c r="C83" s="512"/>
      <c r="D83" s="547"/>
      <c r="E83" s="547"/>
      <c r="F83" s="512"/>
      <c r="G83" s="519"/>
      <c r="H83" s="520"/>
      <c r="I83" s="520"/>
      <c r="J83" s="520"/>
      <c r="K83" s="521"/>
      <c r="L83" s="519"/>
      <c r="M83" s="520"/>
      <c r="N83" s="520"/>
      <c r="O83" s="520"/>
      <c r="P83" s="521"/>
      <c r="Q83" s="209"/>
    </row>
    <row r="84" spans="1:17" ht="15.75" customHeight="1">
      <c r="A84" s="416">
        <v>53</v>
      </c>
      <c r="B84" s="540" t="s">
        <v>82</v>
      </c>
      <c r="C84" s="512">
        <v>4902541</v>
      </c>
      <c r="D84" s="548" t="s">
        <v>14</v>
      </c>
      <c r="E84" s="499" t="s">
        <v>377</v>
      </c>
      <c r="F84" s="512">
        <v>100</v>
      </c>
      <c r="G84" s="519">
        <v>17</v>
      </c>
      <c r="H84" s="520">
        <v>17</v>
      </c>
      <c r="I84" s="520">
        <f>G84-H84</f>
        <v>0</v>
      </c>
      <c r="J84" s="520">
        <f>$F84*I84</f>
        <v>0</v>
      </c>
      <c r="K84" s="521">
        <f>J84/1000000</f>
        <v>0</v>
      </c>
      <c r="L84" s="519">
        <v>46770</v>
      </c>
      <c r="M84" s="520">
        <v>43477</v>
      </c>
      <c r="N84" s="520">
        <f>L84-M84</f>
        <v>3293</v>
      </c>
      <c r="O84" s="520">
        <f>$F84*N84</f>
        <v>329300</v>
      </c>
      <c r="P84" s="521">
        <f>O84/1000000</f>
        <v>0.3293</v>
      </c>
      <c r="Q84" s="209"/>
    </row>
    <row r="85" spans="1:17" ht="15.75" customHeight="1">
      <c r="A85" s="416">
        <v>54</v>
      </c>
      <c r="B85" s="540" t="s">
        <v>83</v>
      </c>
      <c r="C85" s="512">
        <v>4902542</v>
      </c>
      <c r="D85" s="548" t="s">
        <v>14</v>
      </c>
      <c r="E85" s="499" t="s">
        <v>377</v>
      </c>
      <c r="F85" s="512">
        <v>100</v>
      </c>
      <c r="G85" s="519">
        <v>55</v>
      </c>
      <c r="H85" s="520">
        <v>48</v>
      </c>
      <c r="I85" s="520">
        <f>G85-H85</f>
        <v>7</v>
      </c>
      <c r="J85" s="520">
        <f>$F85*I85</f>
        <v>700</v>
      </c>
      <c r="K85" s="521">
        <f>J85/1000000</f>
        <v>0.0007</v>
      </c>
      <c r="L85" s="519">
        <v>43632</v>
      </c>
      <c r="M85" s="520">
        <v>41633</v>
      </c>
      <c r="N85" s="520">
        <f>L85-M85</f>
        <v>1999</v>
      </c>
      <c r="O85" s="520">
        <f>$F85*N85</f>
        <v>199900</v>
      </c>
      <c r="P85" s="521">
        <f>O85/1000000</f>
        <v>0.1999</v>
      </c>
      <c r="Q85" s="209"/>
    </row>
    <row r="86" spans="1:17" ht="15.75" customHeight="1">
      <c r="A86" s="416">
        <v>55</v>
      </c>
      <c r="B86" s="540" t="s">
        <v>84</v>
      </c>
      <c r="C86" s="512">
        <v>4902543</v>
      </c>
      <c r="D86" s="548" t="s">
        <v>14</v>
      </c>
      <c r="E86" s="499" t="s">
        <v>377</v>
      </c>
      <c r="F86" s="512">
        <v>100</v>
      </c>
      <c r="G86" s="519">
        <v>67</v>
      </c>
      <c r="H86" s="520">
        <v>57</v>
      </c>
      <c r="I86" s="520">
        <f>G86-H86</f>
        <v>10</v>
      </c>
      <c r="J86" s="520">
        <f>$F86*I86</f>
        <v>1000</v>
      </c>
      <c r="K86" s="521">
        <f>J86/1000000</f>
        <v>0.001</v>
      </c>
      <c r="L86" s="519">
        <v>61159</v>
      </c>
      <c r="M86" s="520">
        <v>58812</v>
      </c>
      <c r="N86" s="520">
        <f>L86-M86</f>
        <v>2347</v>
      </c>
      <c r="O86" s="520">
        <f>$F86*N86</f>
        <v>234700</v>
      </c>
      <c r="P86" s="521">
        <f>O86/1000000</f>
        <v>0.2347</v>
      </c>
      <c r="Q86" s="209"/>
    </row>
    <row r="87" spans="1:17" ht="15.75" customHeight="1">
      <c r="A87" s="416"/>
      <c r="B87" s="448" t="s">
        <v>36</v>
      </c>
      <c r="C87" s="512"/>
      <c r="D87" s="547"/>
      <c r="E87" s="547"/>
      <c r="F87" s="512"/>
      <c r="G87" s="519"/>
      <c r="H87" s="520"/>
      <c r="I87" s="520"/>
      <c r="J87" s="520"/>
      <c r="K87" s="521"/>
      <c r="L87" s="519"/>
      <c r="M87" s="520"/>
      <c r="N87" s="520"/>
      <c r="O87" s="520"/>
      <c r="P87" s="521"/>
      <c r="Q87" s="209"/>
    </row>
    <row r="88" spans="1:17" ht="15.75" customHeight="1">
      <c r="A88" s="416">
        <v>56</v>
      </c>
      <c r="B88" s="540" t="s">
        <v>76</v>
      </c>
      <c r="C88" s="512">
        <v>4864807</v>
      </c>
      <c r="D88" s="548" t="s">
        <v>14</v>
      </c>
      <c r="E88" s="499" t="s">
        <v>377</v>
      </c>
      <c r="F88" s="512">
        <v>100</v>
      </c>
      <c r="G88" s="519">
        <v>60274</v>
      </c>
      <c r="H88" s="520">
        <v>60189</v>
      </c>
      <c r="I88" s="520">
        <f>G88-H88</f>
        <v>85</v>
      </c>
      <c r="J88" s="520">
        <f>$F88*I88</f>
        <v>8500</v>
      </c>
      <c r="K88" s="521">
        <f>J88/1000000</f>
        <v>0.0085</v>
      </c>
      <c r="L88" s="519">
        <v>24350</v>
      </c>
      <c r="M88" s="520">
        <v>24188</v>
      </c>
      <c r="N88" s="520">
        <f>L88-M88</f>
        <v>162</v>
      </c>
      <c r="O88" s="520">
        <f>$F88*N88</f>
        <v>16200</v>
      </c>
      <c r="P88" s="521">
        <f>O88/1000000</f>
        <v>0.0162</v>
      </c>
      <c r="Q88" s="209"/>
    </row>
    <row r="89" spans="1:17" ht="15.75" customHeight="1">
      <c r="A89" s="416">
        <v>57</v>
      </c>
      <c r="B89" s="540" t="s">
        <v>262</v>
      </c>
      <c r="C89" s="512">
        <v>4865086</v>
      </c>
      <c r="D89" s="548" t="s">
        <v>14</v>
      </c>
      <c r="E89" s="499" t="s">
        <v>377</v>
      </c>
      <c r="F89" s="512">
        <v>100</v>
      </c>
      <c r="G89" s="519">
        <v>4836</v>
      </c>
      <c r="H89" s="520">
        <v>4799</v>
      </c>
      <c r="I89" s="520">
        <f>G89-H89</f>
        <v>37</v>
      </c>
      <c r="J89" s="520">
        <f>$F89*I89</f>
        <v>3700</v>
      </c>
      <c r="K89" s="521">
        <f>J89/1000000</f>
        <v>0.0037</v>
      </c>
      <c r="L89" s="519">
        <v>19848</v>
      </c>
      <c r="M89" s="520">
        <v>17260</v>
      </c>
      <c r="N89" s="520">
        <f>L89-M89</f>
        <v>2588</v>
      </c>
      <c r="O89" s="520">
        <f>$F89*N89</f>
        <v>258800</v>
      </c>
      <c r="P89" s="521">
        <f>O89/1000000</f>
        <v>0.2588</v>
      </c>
      <c r="Q89" s="209"/>
    </row>
    <row r="90" spans="1:17" ht="15.75" customHeight="1">
      <c r="A90" s="416">
        <v>58</v>
      </c>
      <c r="B90" s="540" t="s">
        <v>89</v>
      </c>
      <c r="C90" s="512">
        <v>4902571</v>
      </c>
      <c r="D90" s="548" t="s">
        <v>14</v>
      </c>
      <c r="E90" s="499" t="s">
        <v>377</v>
      </c>
      <c r="F90" s="512">
        <v>-300</v>
      </c>
      <c r="G90" s="519">
        <v>999999</v>
      </c>
      <c r="H90" s="520">
        <v>999999</v>
      </c>
      <c r="I90" s="520">
        <f>G90-H90</f>
        <v>0</v>
      </c>
      <c r="J90" s="520">
        <f>$F90*I90</f>
        <v>0</v>
      </c>
      <c r="K90" s="521">
        <f>J90/1000000</f>
        <v>0</v>
      </c>
      <c r="L90" s="519">
        <v>999923</v>
      </c>
      <c r="M90" s="520">
        <v>999917</v>
      </c>
      <c r="N90" s="520">
        <f>L90-M90</f>
        <v>6</v>
      </c>
      <c r="O90" s="520">
        <f>$F90*N90</f>
        <v>-1800</v>
      </c>
      <c r="P90" s="521">
        <f>O90/1000000</f>
        <v>-0.0018</v>
      </c>
      <c r="Q90" s="209"/>
    </row>
    <row r="91" spans="1:17" ht="15.75" customHeight="1">
      <c r="A91" s="416"/>
      <c r="B91" s="540"/>
      <c r="C91" s="512"/>
      <c r="D91" s="548"/>
      <c r="E91" s="549"/>
      <c r="F91" s="512"/>
      <c r="G91" s="519"/>
      <c r="H91" s="520"/>
      <c r="I91" s="520"/>
      <c r="J91" s="520"/>
      <c r="K91" s="521"/>
      <c r="L91" s="519"/>
      <c r="M91" s="520"/>
      <c r="N91" s="520"/>
      <c r="O91" s="520"/>
      <c r="P91" s="521"/>
      <c r="Q91" s="209"/>
    </row>
    <row r="92" spans="1:17" ht="15.75" customHeight="1">
      <c r="A92" s="416"/>
      <c r="B92" s="536" t="s">
        <v>85</v>
      </c>
      <c r="C92" s="510"/>
      <c r="D92" s="543"/>
      <c r="E92" s="543"/>
      <c r="F92" s="510"/>
      <c r="G92" s="519"/>
      <c r="H92" s="520"/>
      <c r="I92" s="520"/>
      <c r="J92" s="520"/>
      <c r="K92" s="521"/>
      <c r="L92" s="519"/>
      <c r="M92" s="520"/>
      <c r="N92" s="520"/>
      <c r="O92" s="520"/>
      <c r="P92" s="521"/>
      <c r="Q92" s="209"/>
    </row>
    <row r="93" spans="1:17" ht="23.25">
      <c r="A93" s="489">
        <v>59</v>
      </c>
      <c r="B93" s="613" t="s">
        <v>86</v>
      </c>
      <c r="C93" s="510">
        <v>4902514</v>
      </c>
      <c r="D93" s="543" t="s">
        <v>14</v>
      </c>
      <c r="E93" s="499" t="s">
        <v>377</v>
      </c>
      <c r="F93" s="510">
        <v>-100</v>
      </c>
      <c r="G93" s="519">
        <v>341</v>
      </c>
      <c r="H93" s="520">
        <v>288</v>
      </c>
      <c r="I93" s="520">
        <f>G93-H93</f>
        <v>53</v>
      </c>
      <c r="J93" s="520">
        <f>$F93*I93</f>
        <v>-5300</v>
      </c>
      <c r="K93" s="521">
        <f>J93/1000000</f>
        <v>-0.0053</v>
      </c>
      <c r="L93" s="522">
        <v>836</v>
      </c>
      <c r="M93" s="523">
        <v>810</v>
      </c>
      <c r="N93" s="520">
        <f>L93-M93</f>
        <v>26</v>
      </c>
      <c r="O93" s="520">
        <f>$F93*N93</f>
        <v>-2600</v>
      </c>
      <c r="P93" s="521">
        <f>O93/1000000</f>
        <v>-0.0026</v>
      </c>
      <c r="Q93" s="209"/>
    </row>
    <row r="94" spans="1:17" ht="16.5">
      <c r="A94" s="489"/>
      <c r="B94" s="513"/>
      <c r="C94" s="510"/>
      <c r="D94" s="544"/>
      <c r="E94" s="499"/>
      <c r="F94" s="510"/>
      <c r="G94" s="522"/>
      <c r="H94" s="523"/>
      <c r="I94" s="523"/>
      <c r="J94" s="523"/>
      <c r="K94" s="530"/>
      <c r="L94" s="522"/>
      <c r="M94" s="523"/>
      <c r="N94" s="523"/>
      <c r="O94" s="523"/>
      <c r="P94" s="530"/>
      <c r="Q94" s="209"/>
    </row>
    <row r="95" spans="1:17" ht="23.25">
      <c r="A95" s="489">
        <v>60</v>
      </c>
      <c r="B95" s="613" t="s">
        <v>87</v>
      </c>
      <c r="C95" s="510">
        <v>4902516</v>
      </c>
      <c r="D95" s="543" t="s">
        <v>14</v>
      </c>
      <c r="E95" s="499" t="s">
        <v>377</v>
      </c>
      <c r="F95" s="510">
        <v>100</v>
      </c>
      <c r="G95" s="519">
        <v>999550</v>
      </c>
      <c r="H95" s="520">
        <v>999550</v>
      </c>
      <c r="I95" s="520">
        <f>G95-H95</f>
        <v>0</v>
      </c>
      <c r="J95" s="520">
        <f>$F95*I95</f>
        <v>0</v>
      </c>
      <c r="K95" s="521">
        <f>J95/1000000</f>
        <v>0</v>
      </c>
      <c r="L95" s="519">
        <v>999136</v>
      </c>
      <c r="M95" s="520">
        <v>999136</v>
      </c>
      <c r="N95" s="520">
        <f>L95-M95</f>
        <v>0</v>
      </c>
      <c r="O95" s="520">
        <f>$F95*N95</f>
        <v>0</v>
      </c>
      <c r="P95" s="521">
        <f>O95/1000000</f>
        <v>0</v>
      </c>
      <c r="Q95" s="209"/>
    </row>
    <row r="96" spans="1:17" ht="16.5">
      <c r="A96" s="489"/>
      <c r="B96" s="513"/>
      <c r="C96" s="510"/>
      <c r="D96" s="543"/>
      <c r="E96" s="499"/>
      <c r="F96" s="510"/>
      <c r="G96" s="522"/>
      <c r="H96" s="523"/>
      <c r="I96" s="523"/>
      <c r="J96" s="523"/>
      <c r="K96" s="530"/>
      <c r="L96" s="522"/>
      <c r="M96" s="523"/>
      <c r="N96" s="523"/>
      <c r="O96" s="523"/>
      <c r="P96" s="530"/>
      <c r="Q96" s="209"/>
    </row>
    <row r="97" spans="1:17" ht="15.75" customHeight="1" thickBot="1">
      <c r="A97" s="511"/>
      <c r="B97" s="514"/>
      <c r="C97" s="493"/>
      <c r="D97" s="475"/>
      <c r="E97" s="494"/>
      <c r="F97" s="475"/>
      <c r="G97" s="531"/>
      <c r="H97" s="532"/>
      <c r="I97" s="525"/>
      <c r="J97" s="525"/>
      <c r="K97" s="526"/>
      <c r="L97" s="531"/>
      <c r="M97" s="532"/>
      <c r="N97" s="525"/>
      <c r="O97" s="525"/>
      <c r="P97" s="526"/>
      <c r="Q97" s="210"/>
    </row>
    <row r="98" spans="7:16" ht="13.5" thickTop="1">
      <c r="G98" s="19"/>
      <c r="H98" s="19"/>
      <c r="I98" s="19"/>
      <c r="J98" s="19"/>
      <c r="L98" s="19"/>
      <c r="M98" s="19"/>
      <c r="N98" s="19"/>
      <c r="O98" s="19"/>
      <c r="P98" s="19"/>
    </row>
    <row r="99" spans="2:16" ht="12.75">
      <c r="B99" s="18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ht="18">
      <c r="B100" s="212" t="s">
        <v>261</v>
      </c>
      <c r="G100" s="19"/>
      <c r="H100" s="19"/>
      <c r="I100" s="19"/>
      <c r="J100" s="19"/>
      <c r="K100" s="211">
        <f>SUM(K8:K97)-K9</f>
        <v>-0.3478000000000002</v>
      </c>
      <c r="L100" s="19"/>
      <c r="M100" s="19"/>
      <c r="N100" s="19"/>
      <c r="O100" s="19"/>
      <c r="P100" s="211">
        <f>SUM(P8:P97)-P9</f>
        <v>0.5068499999999996</v>
      </c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5.75">
      <c r="A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7" ht="24" thickBot="1">
      <c r="A107" s="259" t="s">
        <v>260</v>
      </c>
      <c r="G107" s="21"/>
      <c r="H107" s="21"/>
      <c r="I107" s="112" t="s">
        <v>8</v>
      </c>
      <c r="J107" s="21"/>
      <c r="K107" s="21"/>
      <c r="L107" s="21"/>
      <c r="M107" s="21"/>
      <c r="N107" s="112" t="s">
        <v>7</v>
      </c>
      <c r="O107" s="21"/>
      <c r="P107" s="21"/>
      <c r="Q107" s="248" t="str">
        <f>Q1</f>
        <v>MAY 2010</v>
      </c>
    </row>
    <row r="108" spans="1:17" ht="39.75" thickBot="1" thickTop="1">
      <c r="A108" s="113" t="s">
        <v>9</v>
      </c>
      <c r="B108" s="40" t="s">
        <v>10</v>
      </c>
      <c r="C108" s="41" t="s">
        <v>1</v>
      </c>
      <c r="D108" s="41" t="s">
        <v>2</v>
      </c>
      <c r="E108" s="41" t="s">
        <v>3</v>
      </c>
      <c r="F108" s="41" t="s">
        <v>11</v>
      </c>
      <c r="G108" s="43" t="str">
        <f>G5</f>
        <v>FINAL READING 01/06/10</v>
      </c>
      <c r="H108" s="41" t="str">
        <f>H5</f>
        <v>INTIAL READING 01/05/10</v>
      </c>
      <c r="I108" s="41" t="s">
        <v>4</v>
      </c>
      <c r="J108" s="41" t="s">
        <v>5</v>
      </c>
      <c r="K108" s="42" t="s">
        <v>6</v>
      </c>
      <c r="L108" s="43" t="str">
        <f>G5</f>
        <v>FINAL READING 01/06/10</v>
      </c>
      <c r="M108" s="41" t="str">
        <f>H5</f>
        <v>INTIAL READING 01/05/10</v>
      </c>
      <c r="N108" s="41" t="s">
        <v>4</v>
      </c>
      <c r="O108" s="41" t="s">
        <v>5</v>
      </c>
      <c r="P108" s="42" t="s">
        <v>6</v>
      </c>
      <c r="Q108" s="42" t="s">
        <v>336</v>
      </c>
    </row>
    <row r="109" spans="1:16" ht="8.25" customHeight="1" thickBot="1" thickTop="1">
      <c r="A109" s="15"/>
      <c r="B109" s="12"/>
      <c r="C109" s="11"/>
      <c r="D109" s="11"/>
      <c r="E109" s="11"/>
      <c r="F109" s="11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15.75" customHeight="1" thickTop="1">
      <c r="A110" s="515"/>
      <c r="B110" s="516" t="s">
        <v>30</v>
      </c>
      <c r="C110" s="490"/>
      <c r="D110" s="474"/>
      <c r="E110" s="474"/>
      <c r="F110" s="474"/>
      <c r="G110" s="117"/>
      <c r="H110" s="28"/>
      <c r="I110" s="28"/>
      <c r="J110" s="28"/>
      <c r="K110" s="29"/>
      <c r="L110" s="117"/>
      <c r="M110" s="28"/>
      <c r="N110" s="28"/>
      <c r="O110" s="28"/>
      <c r="P110" s="29"/>
      <c r="Q110" s="208"/>
    </row>
    <row r="111" spans="1:17" ht="15.75" customHeight="1">
      <c r="A111" s="489">
        <v>1</v>
      </c>
      <c r="B111" s="535" t="s">
        <v>88</v>
      </c>
      <c r="C111" s="510">
        <v>4865092</v>
      </c>
      <c r="D111" s="499" t="s">
        <v>14</v>
      </c>
      <c r="E111" s="499" t="s">
        <v>377</v>
      </c>
      <c r="F111" s="510">
        <v>-100</v>
      </c>
      <c r="G111" s="519">
        <v>2937</v>
      </c>
      <c r="H111" s="520">
        <v>2865</v>
      </c>
      <c r="I111" s="520">
        <f>G111-H111</f>
        <v>72</v>
      </c>
      <c r="J111" s="520">
        <f aca="true" t="shared" si="17" ref="J111:J121">$F111*I111</f>
        <v>-7200</v>
      </c>
      <c r="K111" s="521">
        <f aca="true" t="shared" si="18" ref="K111:K121">J111/1000000</f>
        <v>-0.0072</v>
      </c>
      <c r="L111" s="519">
        <v>5788</v>
      </c>
      <c r="M111" s="520">
        <v>5544</v>
      </c>
      <c r="N111" s="520">
        <f>L111-M111</f>
        <v>244</v>
      </c>
      <c r="O111" s="520">
        <f aca="true" t="shared" si="19" ref="O111:O121">$F111*N111</f>
        <v>-24400</v>
      </c>
      <c r="P111" s="521">
        <f aca="true" t="shared" si="20" ref="P111:P121">O111/1000000</f>
        <v>-0.0244</v>
      </c>
      <c r="Q111" s="209"/>
    </row>
    <row r="112" spans="1:17" ht="16.5">
      <c r="A112" s="489"/>
      <c r="B112" s="536" t="s">
        <v>45</v>
      </c>
      <c r="C112" s="510"/>
      <c r="D112" s="544"/>
      <c r="E112" s="544"/>
      <c r="F112" s="510"/>
      <c r="G112" s="519"/>
      <c r="H112" s="520"/>
      <c r="I112" s="520"/>
      <c r="J112" s="520"/>
      <c r="K112" s="521"/>
      <c r="L112" s="519"/>
      <c r="M112" s="520"/>
      <c r="N112" s="520"/>
      <c r="O112" s="520"/>
      <c r="P112" s="521"/>
      <c r="Q112" s="209"/>
    </row>
    <row r="113" spans="1:17" ht="16.5">
      <c r="A113" s="489">
        <v>2</v>
      </c>
      <c r="B113" s="535" t="s">
        <v>46</v>
      </c>
      <c r="C113" s="510">
        <v>4864954</v>
      </c>
      <c r="D113" s="543" t="s">
        <v>14</v>
      </c>
      <c r="E113" s="499" t="s">
        <v>377</v>
      </c>
      <c r="F113" s="510">
        <v>-1000</v>
      </c>
      <c r="G113" s="519">
        <v>3240</v>
      </c>
      <c r="H113" s="520">
        <v>3231</v>
      </c>
      <c r="I113" s="520">
        <f>G113-H113</f>
        <v>9</v>
      </c>
      <c r="J113" s="520">
        <f t="shared" si="17"/>
        <v>-9000</v>
      </c>
      <c r="K113" s="521">
        <f t="shared" si="18"/>
        <v>-0.009</v>
      </c>
      <c r="L113" s="519">
        <v>3217</v>
      </c>
      <c r="M113" s="520">
        <v>2923</v>
      </c>
      <c r="N113" s="520">
        <f>L113-M113</f>
        <v>294</v>
      </c>
      <c r="O113" s="520">
        <f t="shared" si="19"/>
        <v>-294000</v>
      </c>
      <c r="P113" s="521">
        <f t="shared" si="20"/>
        <v>-0.294</v>
      </c>
      <c r="Q113" s="209"/>
    </row>
    <row r="114" spans="1:17" ht="16.5">
      <c r="A114" s="489">
        <v>3</v>
      </c>
      <c r="B114" s="535" t="s">
        <v>47</v>
      </c>
      <c r="C114" s="510">
        <v>4864955</v>
      </c>
      <c r="D114" s="543" t="s">
        <v>14</v>
      </c>
      <c r="E114" s="499" t="s">
        <v>377</v>
      </c>
      <c r="F114" s="510">
        <v>-1000</v>
      </c>
      <c r="G114" s="519">
        <v>3600</v>
      </c>
      <c r="H114" s="520">
        <v>3589</v>
      </c>
      <c r="I114" s="520">
        <f>G114-H114</f>
        <v>11</v>
      </c>
      <c r="J114" s="520">
        <f t="shared" si="17"/>
        <v>-11000</v>
      </c>
      <c r="K114" s="521">
        <f t="shared" si="18"/>
        <v>-0.011</v>
      </c>
      <c r="L114" s="519">
        <v>3393</v>
      </c>
      <c r="M114" s="520">
        <v>3093</v>
      </c>
      <c r="N114" s="520">
        <f>L114-M114</f>
        <v>300</v>
      </c>
      <c r="O114" s="520">
        <f t="shared" si="19"/>
        <v>-300000</v>
      </c>
      <c r="P114" s="521">
        <f t="shared" si="20"/>
        <v>-0.3</v>
      </c>
      <c r="Q114" s="209"/>
    </row>
    <row r="115" spans="1:17" ht="16.5">
      <c r="A115" s="489">
        <v>4</v>
      </c>
      <c r="B115" s="535" t="s">
        <v>21</v>
      </c>
      <c r="C115" s="510">
        <v>4864840</v>
      </c>
      <c r="D115" s="543" t="s">
        <v>14</v>
      </c>
      <c r="E115" s="499" t="s">
        <v>377</v>
      </c>
      <c r="F115" s="510">
        <v>-1000</v>
      </c>
      <c r="G115" s="519">
        <v>9846</v>
      </c>
      <c r="H115" s="520">
        <v>9841</v>
      </c>
      <c r="I115" s="520">
        <f>G115-H115</f>
        <v>5</v>
      </c>
      <c r="J115" s="520">
        <f t="shared" si="17"/>
        <v>-5000</v>
      </c>
      <c r="K115" s="521">
        <f t="shared" si="18"/>
        <v>-0.005</v>
      </c>
      <c r="L115" s="519">
        <v>3583</v>
      </c>
      <c r="M115" s="520">
        <v>2940</v>
      </c>
      <c r="N115" s="520">
        <f>L115-M115</f>
        <v>643</v>
      </c>
      <c r="O115" s="520">
        <f t="shared" si="19"/>
        <v>-643000</v>
      </c>
      <c r="P115" s="521">
        <f t="shared" si="20"/>
        <v>-0.643</v>
      </c>
      <c r="Q115" s="209"/>
    </row>
    <row r="116" spans="1:17" ht="16.5">
      <c r="A116" s="489">
        <v>5</v>
      </c>
      <c r="B116" s="535" t="s">
        <v>22</v>
      </c>
      <c r="C116" s="510">
        <v>4864841</v>
      </c>
      <c r="D116" s="543" t="s">
        <v>14</v>
      </c>
      <c r="E116" s="499" t="s">
        <v>377</v>
      </c>
      <c r="F116" s="510">
        <v>-1000</v>
      </c>
      <c r="G116" s="519">
        <v>9443</v>
      </c>
      <c r="H116" s="523">
        <v>9405</v>
      </c>
      <c r="I116" s="520">
        <f>G116-H116</f>
        <v>38</v>
      </c>
      <c r="J116" s="520">
        <f t="shared" si="17"/>
        <v>-38000</v>
      </c>
      <c r="K116" s="521">
        <f t="shared" si="18"/>
        <v>-0.038</v>
      </c>
      <c r="L116" s="519">
        <v>6250</v>
      </c>
      <c r="M116" s="523">
        <v>5664</v>
      </c>
      <c r="N116" s="520">
        <f>L116-M116</f>
        <v>586</v>
      </c>
      <c r="O116" s="520">
        <f t="shared" si="19"/>
        <v>-586000</v>
      </c>
      <c r="P116" s="521">
        <f t="shared" si="20"/>
        <v>-0.586</v>
      </c>
      <c r="Q116" s="209"/>
    </row>
    <row r="117" spans="1:17" ht="16.5">
      <c r="A117" s="489"/>
      <c r="B117" s="535"/>
      <c r="C117" s="510"/>
      <c r="D117" s="543"/>
      <c r="E117" s="499"/>
      <c r="F117" s="510"/>
      <c r="G117" s="533"/>
      <c r="H117" s="523"/>
      <c r="I117" s="520"/>
      <c r="J117" s="520"/>
      <c r="K117" s="521"/>
      <c r="L117" s="533"/>
      <c r="M117" s="523"/>
      <c r="N117" s="520"/>
      <c r="O117" s="520"/>
      <c r="P117" s="521"/>
      <c r="Q117" s="209"/>
    </row>
    <row r="118" spans="1:17" ht="16.5">
      <c r="A118" s="517"/>
      <c r="B118" s="541" t="s">
        <v>54</v>
      </c>
      <c r="C118" s="484"/>
      <c r="D118" s="550"/>
      <c r="E118" s="550"/>
      <c r="F118" s="518"/>
      <c r="G118" s="533"/>
      <c r="H118" s="329"/>
      <c r="I118" s="520"/>
      <c r="J118" s="520"/>
      <c r="K118" s="521"/>
      <c r="L118" s="533"/>
      <c r="M118" s="329"/>
      <c r="N118" s="520"/>
      <c r="O118" s="520"/>
      <c r="P118" s="521"/>
      <c r="Q118" s="209"/>
    </row>
    <row r="119" spans="1:17" ht="16.5">
      <c r="A119" s="489">
        <v>6</v>
      </c>
      <c r="B119" s="539" t="s">
        <v>55</v>
      </c>
      <c r="C119" s="510">
        <v>4864792</v>
      </c>
      <c r="D119" s="544" t="s">
        <v>14</v>
      </c>
      <c r="E119" s="499" t="s">
        <v>377</v>
      </c>
      <c r="F119" s="510">
        <v>-100</v>
      </c>
      <c r="G119" s="519">
        <v>27098</v>
      </c>
      <c r="H119" s="520">
        <v>26831</v>
      </c>
      <c r="I119" s="520">
        <f>G119-H119</f>
        <v>267</v>
      </c>
      <c r="J119" s="520">
        <f t="shared" si="17"/>
        <v>-26700</v>
      </c>
      <c r="K119" s="521">
        <f t="shared" si="18"/>
        <v>-0.0267</v>
      </c>
      <c r="L119" s="519">
        <v>131715</v>
      </c>
      <c r="M119" s="520">
        <v>119400</v>
      </c>
      <c r="N119" s="520">
        <f>L119-M119</f>
        <v>12315</v>
      </c>
      <c r="O119" s="520">
        <f t="shared" si="19"/>
        <v>-1231500</v>
      </c>
      <c r="P119" s="521">
        <f t="shared" si="20"/>
        <v>-1.2315</v>
      </c>
      <c r="Q119" s="209"/>
    </row>
    <row r="120" spans="1:17" ht="16.5">
      <c r="A120" s="489"/>
      <c r="B120" s="537" t="s">
        <v>56</v>
      </c>
      <c r="C120" s="510"/>
      <c r="D120" s="543"/>
      <c r="E120" s="499"/>
      <c r="F120" s="510"/>
      <c r="G120" s="519"/>
      <c r="H120" s="520"/>
      <c r="I120" s="520"/>
      <c r="J120" s="520"/>
      <c r="K120" s="521"/>
      <c r="L120" s="519"/>
      <c r="M120" s="520"/>
      <c r="N120" s="520"/>
      <c r="O120" s="520"/>
      <c r="P120" s="521"/>
      <c r="Q120" s="209"/>
    </row>
    <row r="121" spans="1:17" ht="16.5">
      <c r="A121" s="489">
        <v>7</v>
      </c>
      <c r="B121" s="614" t="s">
        <v>380</v>
      </c>
      <c r="C121" s="510">
        <v>4865170</v>
      </c>
      <c r="D121" s="544" t="s">
        <v>14</v>
      </c>
      <c r="E121" s="499" t="s">
        <v>377</v>
      </c>
      <c r="F121" s="510">
        <v>-1000</v>
      </c>
      <c r="G121" s="519">
        <v>0</v>
      </c>
      <c r="H121" s="520">
        <v>0</v>
      </c>
      <c r="I121" s="520">
        <f>G121-H121</f>
        <v>0</v>
      </c>
      <c r="J121" s="520">
        <f t="shared" si="17"/>
        <v>0</v>
      </c>
      <c r="K121" s="521">
        <f t="shared" si="18"/>
        <v>0</v>
      </c>
      <c r="L121" s="519">
        <v>999975</v>
      </c>
      <c r="M121" s="520">
        <v>999975</v>
      </c>
      <c r="N121" s="520">
        <f>L121-M121</f>
        <v>0</v>
      </c>
      <c r="O121" s="520">
        <f t="shared" si="19"/>
        <v>0</v>
      </c>
      <c r="P121" s="521">
        <f t="shared" si="20"/>
        <v>0</v>
      </c>
      <c r="Q121" s="209"/>
    </row>
    <row r="122" spans="1:17" ht="16.5">
      <c r="A122" s="489"/>
      <c r="B122" s="536" t="s">
        <v>41</v>
      </c>
      <c r="C122" s="510"/>
      <c r="D122" s="544"/>
      <c r="E122" s="499"/>
      <c r="F122" s="510"/>
      <c r="G122" s="519"/>
      <c r="H122" s="520"/>
      <c r="I122" s="520"/>
      <c r="J122" s="520"/>
      <c r="K122" s="521"/>
      <c r="L122" s="519"/>
      <c r="M122" s="520"/>
      <c r="N122" s="520"/>
      <c r="O122" s="520"/>
      <c r="P122" s="521"/>
      <c r="Q122" s="209"/>
    </row>
    <row r="123" spans="1:17" ht="16.5">
      <c r="A123" s="489">
        <v>8</v>
      </c>
      <c r="B123" s="535" t="s">
        <v>390</v>
      </c>
      <c r="C123" s="510">
        <v>4864961</v>
      </c>
      <c r="D123" s="543" t="s">
        <v>14</v>
      </c>
      <c r="E123" s="499" t="s">
        <v>377</v>
      </c>
      <c r="F123" s="510">
        <v>-1000</v>
      </c>
      <c r="G123" s="519">
        <v>992523</v>
      </c>
      <c r="H123" s="520">
        <v>993141</v>
      </c>
      <c r="I123" s="520">
        <f>G123-H123</f>
        <v>-618</v>
      </c>
      <c r="J123" s="520">
        <f>$F123*I123</f>
        <v>618000</v>
      </c>
      <c r="K123" s="521">
        <f>J123/1000000</f>
        <v>0.618</v>
      </c>
      <c r="L123" s="519">
        <v>995181</v>
      </c>
      <c r="M123" s="520">
        <v>995385</v>
      </c>
      <c r="N123" s="520">
        <f>L123-M123</f>
        <v>-204</v>
      </c>
      <c r="O123" s="520">
        <f>$F123*N123</f>
        <v>204000</v>
      </c>
      <c r="P123" s="521">
        <f>O123/1000000</f>
        <v>0.204</v>
      </c>
      <c r="Q123" s="209"/>
    </row>
    <row r="124" spans="1:17" ht="13.5" thickBot="1">
      <c r="A124" s="54"/>
      <c r="B124" s="194"/>
      <c r="C124" s="56"/>
      <c r="D124" s="125"/>
      <c r="E124" s="195"/>
      <c r="F124" s="125"/>
      <c r="G124" s="142"/>
      <c r="H124" s="143"/>
      <c r="I124" s="143"/>
      <c r="J124" s="143"/>
      <c r="K124" s="149"/>
      <c r="L124" s="142"/>
      <c r="M124" s="143"/>
      <c r="N124" s="143"/>
      <c r="O124" s="143"/>
      <c r="P124" s="149"/>
      <c r="Q124" s="210"/>
    </row>
    <row r="125" ht="13.5" thickTop="1"/>
    <row r="126" spans="2:16" ht="18">
      <c r="B126" s="214" t="s">
        <v>337</v>
      </c>
      <c r="K126" s="213">
        <f>SUM(K111:K124)</f>
        <v>0.5211</v>
      </c>
      <c r="P126" s="213">
        <f>SUM(P111:P124)</f>
        <v>-2.8749</v>
      </c>
    </row>
    <row r="127" spans="11:16" ht="15.75">
      <c r="K127" s="121"/>
      <c r="P127" s="121"/>
    </row>
    <row r="128" spans="11:16" ht="15.75">
      <c r="K128" s="121"/>
      <c r="P128" s="121"/>
    </row>
    <row r="129" spans="11:16" ht="15.75">
      <c r="K129" s="121"/>
      <c r="P129" s="121"/>
    </row>
    <row r="130" spans="11:16" ht="15.75">
      <c r="K130" s="121"/>
      <c r="P130" s="121"/>
    </row>
    <row r="131" spans="11:16" ht="15.75">
      <c r="K131" s="121"/>
      <c r="P131" s="121"/>
    </row>
    <row r="132" spans="11:16" ht="15.75">
      <c r="K132" s="121"/>
      <c r="P132" s="121"/>
    </row>
    <row r="133" ht="13.5" thickBot="1"/>
    <row r="134" spans="1:17" ht="31.5" customHeight="1">
      <c r="A134" s="197" t="s">
        <v>263</v>
      </c>
      <c r="B134" s="198"/>
      <c r="C134" s="198"/>
      <c r="D134" s="199"/>
      <c r="E134" s="200"/>
      <c r="F134" s="199"/>
      <c r="G134" s="199"/>
      <c r="H134" s="198"/>
      <c r="I134" s="201"/>
      <c r="J134" s="202"/>
      <c r="K134" s="203"/>
      <c r="L134" s="59"/>
      <c r="M134" s="59"/>
      <c r="N134" s="59"/>
      <c r="O134" s="59"/>
      <c r="P134" s="59"/>
      <c r="Q134" s="60"/>
    </row>
    <row r="135" spans="1:17" ht="28.5" customHeight="1">
      <c r="A135" s="204" t="s">
        <v>332</v>
      </c>
      <c r="B135" s="118"/>
      <c r="C135" s="118"/>
      <c r="D135" s="118"/>
      <c r="E135" s="119"/>
      <c r="F135" s="118"/>
      <c r="G135" s="118"/>
      <c r="H135" s="118"/>
      <c r="I135" s="120"/>
      <c r="J135" s="118"/>
      <c r="K135" s="196">
        <f>K100</f>
        <v>-0.3478000000000002</v>
      </c>
      <c r="L135" s="21"/>
      <c r="M135" s="21"/>
      <c r="N135" s="21"/>
      <c r="O135" s="21"/>
      <c r="P135" s="196">
        <f>P100</f>
        <v>0.5068499999999996</v>
      </c>
      <c r="Q135" s="61"/>
    </row>
    <row r="136" spans="1:17" ht="28.5" customHeight="1">
      <c r="A136" s="204" t="s">
        <v>333</v>
      </c>
      <c r="B136" s="118"/>
      <c r="C136" s="118"/>
      <c r="D136" s="118"/>
      <c r="E136" s="119"/>
      <c r="F136" s="118"/>
      <c r="G136" s="118"/>
      <c r="H136" s="118"/>
      <c r="I136" s="120"/>
      <c r="J136" s="118"/>
      <c r="K136" s="196">
        <f>K126</f>
        <v>0.5211</v>
      </c>
      <c r="L136" s="21"/>
      <c r="M136" s="21"/>
      <c r="N136" s="21"/>
      <c r="O136" s="21"/>
      <c r="P136" s="196">
        <f>P126</f>
        <v>-2.8749</v>
      </c>
      <c r="Q136" s="61"/>
    </row>
    <row r="137" spans="1:17" ht="28.5" customHeight="1">
      <c r="A137" s="204" t="s">
        <v>264</v>
      </c>
      <c r="B137" s="118"/>
      <c r="C137" s="118"/>
      <c r="D137" s="118"/>
      <c r="E137" s="119"/>
      <c r="F137" s="118"/>
      <c r="G137" s="118"/>
      <c r="H137" s="118"/>
      <c r="I137" s="120"/>
      <c r="J137" s="118"/>
      <c r="K137" s="196">
        <f>'ROHTAK ROAD'!K47</f>
        <v>0.15309999999999996</v>
      </c>
      <c r="L137" s="21"/>
      <c r="M137" s="21"/>
      <c r="N137" s="21"/>
      <c r="O137" s="21"/>
      <c r="P137" s="196">
        <f>'ROHTAK ROAD'!P47</f>
        <v>1.8273</v>
      </c>
      <c r="Q137" s="61"/>
    </row>
    <row r="138" spans="1:17" ht="27.75" customHeight="1" thickBot="1">
      <c r="A138" s="207" t="s">
        <v>265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6">
        <f>SUM(K135:K137)</f>
        <v>0.32639999999999975</v>
      </c>
      <c r="L138" s="62"/>
      <c r="M138" s="62"/>
      <c r="N138" s="62"/>
      <c r="O138" s="62"/>
      <c r="P138" s="206">
        <f>SUM(P135:P137)</f>
        <v>-0.5407500000000003</v>
      </c>
      <c r="Q138" s="215"/>
    </row>
    <row r="142" ht="13.5" thickBot="1">
      <c r="A142" s="330"/>
    </row>
    <row r="143" spans="1:17" ht="12.75">
      <c r="A143" s="314"/>
      <c r="B143" s="315"/>
      <c r="C143" s="315"/>
      <c r="D143" s="315"/>
      <c r="E143" s="315"/>
      <c r="F143" s="315"/>
      <c r="G143" s="315"/>
      <c r="H143" s="59"/>
      <c r="I143" s="59"/>
      <c r="J143" s="59"/>
      <c r="K143" s="59"/>
      <c r="L143" s="59"/>
      <c r="M143" s="59"/>
      <c r="N143" s="59"/>
      <c r="O143" s="59"/>
      <c r="P143" s="59"/>
      <c r="Q143" s="60"/>
    </row>
    <row r="144" spans="1:17" ht="23.25">
      <c r="A144" s="322" t="s">
        <v>357</v>
      </c>
      <c r="B144" s="306"/>
      <c r="C144" s="306"/>
      <c r="D144" s="306"/>
      <c r="E144" s="306"/>
      <c r="F144" s="306"/>
      <c r="G144" s="306"/>
      <c r="H144" s="21"/>
      <c r="I144" s="21"/>
      <c r="J144" s="21"/>
      <c r="K144" s="21"/>
      <c r="L144" s="21"/>
      <c r="M144" s="21"/>
      <c r="N144" s="21"/>
      <c r="O144" s="21"/>
      <c r="P144" s="21"/>
      <c r="Q144" s="61"/>
    </row>
    <row r="145" spans="1:17" ht="12.75">
      <c r="A145" s="316"/>
      <c r="B145" s="306"/>
      <c r="C145" s="306"/>
      <c r="D145" s="306"/>
      <c r="E145" s="306"/>
      <c r="F145" s="306"/>
      <c r="G145" s="306"/>
      <c r="H145" s="21"/>
      <c r="I145" s="21"/>
      <c r="J145" s="21"/>
      <c r="K145" s="21"/>
      <c r="L145" s="21"/>
      <c r="M145" s="21"/>
      <c r="N145" s="21"/>
      <c r="O145" s="21"/>
      <c r="P145" s="21"/>
      <c r="Q145" s="61"/>
    </row>
    <row r="146" spans="1:17" ht="12.75">
      <c r="A146" s="317"/>
      <c r="B146" s="318"/>
      <c r="C146" s="318"/>
      <c r="D146" s="318"/>
      <c r="E146" s="318"/>
      <c r="F146" s="318"/>
      <c r="G146" s="318"/>
      <c r="H146" s="21"/>
      <c r="I146" s="21"/>
      <c r="J146" s="21"/>
      <c r="K146" s="346" t="s">
        <v>369</v>
      </c>
      <c r="L146" s="21"/>
      <c r="M146" s="21"/>
      <c r="N146" s="21"/>
      <c r="O146" s="21"/>
      <c r="P146" s="346" t="s">
        <v>370</v>
      </c>
      <c r="Q146" s="61"/>
    </row>
    <row r="147" spans="1:17" ht="12.75">
      <c r="A147" s="319"/>
      <c r="B147" s="180"/>
      <c r="C147" s="180"/>
      <c r="D147" s="180"/>
      <c r="E147" s="180"/>
      <c r="F147" s="180"/>
      <c r="G147" s="180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319"/>
      <c r="B148" s="180"/>
      <c r="C148" s="180"/>
      <c r="D148" s="180"/>
      <c r="E148" s="180"/>
      <c r="F148" s="180"/>
      <c r="G148" s="180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24.75" customHeight="1">
      <c r="A149" s="323" t="s">
        <v>360</v>
      </c>
      <c r="B149" s="307"/>
      <c r="C149" s="307"/>
      <c r="D149" s="308"/>
      <c r="E149" s="308"/>
      <c r="F149" s="309"/>
      <c r="G149" s="308"/>
      <c r="H149" s="21"/>
      <c r="I149" s="21"/>
      <c r="J149" s="21"/>
      <c r="K149" s="328">
        <f>K138</f>
        <v>0.32639999999999975</v>
      </c>
      <c r="L149" s="308" t="s">
        <v>358</v>
      </c>
      <c r="M149" s="21"/>
      <c r="N149" s="21"/>
      <c r="O149" s="21"/>
      <c r="P149" s="328">
        <f>P138</f>
        <v>-0.5407500000000003</v>
      </c>
      <c r="Q149" s="331" t="s">
        <v>358</v>
      </c>
    </row>
    <row r="150" spans="1:17" ht="15">
      <c r="A150" s="324"/>
      <c r="B150" s="310"/>
      <c r="C150" s="310"/>
      <c r="D150" s="306"/>
      <c r="E150" s="306"/>
      <c r="F150" s="311"/>
      <c r="G150" s="306"/>
      <c r="H150" s="21"/>
      <c r="I150" s="21"/>
      <c r="J150" s="21"/>
      <c r="K150" s="329"/>
      <c r="L150" s="306"/>
      <c r="M150" s="21"/>
      <c r="N150" s="21"/>
      <c r="O150" s="21"/>
      <c r="P150" s="329"/>
      <c r="Q150" s="332"/>
    </row>
    <row r="151" spans="1:17" ht="22.5" customHeight="1">
      <c r="A151" s="325" t="s">
        <v>359</v>
      </c>
      <c r="B151" s="312"/>
      <c r="C151" s="53"/>
      <c r="D151" s="306"/>
      <c r="E151" s="306"/>
      <c r="F151" s="313"/>
      <c r="G151" s="308"/>
      <c r="H151" s="21"/>
      <c r="I151" s="21"/>
      <c r="J151" s="21"/>
      <c r="K151" s="329">
        <f>-'STEPPED UP GENCO'!K47</f>
        <v>0.1262477412</v>
      </c>
      <c r="L151" s="308" t="s">
        <v>358</v>
      </c>
      <c r="M151" s="21"/>
      <c r="N151" s="21"/>
      <c r="O151" s="21"/>
      <c r="P151" s="329">
        <f>-'STEPPED UP GENCO'!P47</f>
        <v>1.4654955212000005</v>
      </c>
      <c r="Q151" s="331" t="s">
        <v>358</v>
      </c>
    </row>
    <row r="152" spans="1:17" ht="12.75">
      <c r="A152" s="3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3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20.25">
      <c r="A155" s="320"/>
      <c r="B155" s="21"/>
      <c r="C155" s="21"/>
      <c r="D155" s="21"/>
      <c r="E155" s="21"/>
      <c r="F155" s="21"/>
      <c r="G155" s="21"/>
      <c r="H155" s="307"/>
      <c r="I155" s="307"/>
      <c r="J155" s="326" t="s">
        <v>361</v>
      </c>
      <c r="K155" s="551">
        <f>SUM(K149:K154)</f>
        <v>0.45264774119999973</v>
      </c>
      <c r="L155" s="307" t="s">
        <v>358</v>
      </c>
      <c r="M155" s="180"/>
      <c r="N155" s="21"/>
      <c r="O155" s="21"/>
      <c r="P155" s="551">
        <f>SUM(P149:P154)</f>
        <v>0.9247455212000002</v>
      </c>
      <c r="Q155" s="552" t="s">
        <v>358</v>
      </c>
    </row>
    <row r="156" spans="1:17" ht="13.5" thickBot="1">
      <c r="A156" s="32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215"/>
    </row>
  </sheetData>
  <sheetProtection/>
  <printOptions horizontalCentered="1"/>
  <pageMargins left="0.39" right="0.25" top="0.36" bottom="0.54" header="0.38" footer="0.5"/>
  <pageSetup horizontalDpi="300" verticalDpi="300" orientation="landscape" scale="63" r:id="rId1"/>
  <rowBreaks count="2" manualBreakCount="2">
    <brk id="51" max="21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2"/>
  <sheetViews>
    <sheetView view="pageBreakPreview" zoomScale="60" zoomScaleNormal="8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15" sqref="F11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9.5742187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5.00390625" style="0" customWidth="1"/>
  </cols>
  <sheetData>
    <row r="1" ht="26.25">
      <c r="A1" s="1" t="s">
        <v>257</v>
      </c>
    </row>
    <row r="2" spans="1:18" ht="15">
      <c r="A2" s="2" t="s">
        <v>258</v>
      </c>
      <c r="K2" s="58"/>
      <c r="Q2" s="355" t="str">
        <f>NDPL!$Q$1</f>
        <v>MAY 2010</v>
      </c>
      <c r="R2" s="355"/>
    </row>
    <row r="3" ht="23.25">
      <c r="A3" s="259" t="s">
        <v>92</v>
      </c>
    </row>
    <row r="4" spans="1:16" ht="18.75" thickBot="1">
      <c r="A4" s="469" t="s">
        <v>266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01/06/10</v>
      </c>
      <c r="H5" s="41" t="str">
        <f>NDPL!H5</f>
        <v>INTIAL READING 01/05/10</v>
      </c>
      <c r="I5" s="41" t="s">
        <v>4</v>
      </c>
      <c r="J5" s="41" t="s">
        <v>5</v>
      </c>
      <c r="K5" s="41" t="s">
        <v>6</v>
      </c>
      <c r="L5" s="43" t="str">
        <f>NDPL!G5</f>
        <v>FINAL READING 01/06/10</v>
      </c>
      <c r="M5" s="41" t="str">
        <f>NDPL!H5</f>
        <v>INTIAL READING 01/05/10</v>
      </c>
      <c r="N5" s="41" t="s">
        <v>4</v>
      </c>
      <c r="O5" s="41" t="s">
        <v>5</v>
      </c>
      <c r="P5" s="41" t="s">
        <v>6</v>
      </c>
      <c r="Q5" s="42" t="s">
        <v>336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561"/>
      <c r="B7" s="562" t="s">
        <v>150</v>
      </c>
      <c r="C7" s="546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208"/>
    </row>
    <row r="8" spans="1:17" ht="15.75" customHeight="1">
      <c r="A8" s="563">
        <v>1</v>
      </c>
      <c r="B8" s="564" t="s">
        <v>93</v>
      </c>
      <c r="C8" s="569">
        <v>4865098</v>
      </c>
      <c r="D8" s="48" t="s">
        <v>14</v>
      </c>
      <c r="E8" s="49" t="s">
        <v>377</v>
      </c>
      <c r="F8" s="578">
        <v>100</v>
      </c>
      <c r="G8" s="598">
        <v>999998</v>
      </c>
      <c r="H8" s="417">
        <v>999998</v>
      </c>
      <c r="I8" s="599">
        <f>G8-H8</f>
        <v>0</v>
      </c>
      <c r="J8" s="599">
        <f>$F8*I8</f>
        <v>0</v>
      </c>
      <c r="K8" s="599">
        <f aca="true" t="shared" si="0" ref="K8:K48">J8/1000000</f>
        <v>0</v>
      </c>
      <c r="L8" s="600">
        <v>37954</v>
      </c>
      <c r="M8" s="599">
        <v>37954</v>
      </c>
      <c r="N8" s="599">
        <f>L8-M8</f>
        <v>0</v>
      </c>
      <c r="O8" s="599">
        <f>$F8*N8</f>
        <v>0</v>
      </c>
      <c r="P8" s="599">
        <f aca="true" t="shared" si="1" ref="P8:P48">O8/1000000</f>
        <v>0</v>
      </c>
      <c r="Q8" s="209"/>
    </row>
    <row r="9" spans="1:17" ht="15.75" customHeight="1">
      <c r="A9" s="563">
        <v>2</v>
      </c>
      <c r="B9" s="564" t="s">
        <v>94</v>
      </c>
      <c r="C9" s="569">
        <v>4865161</v>
      </c>
      <c r="D9" s="48" t="s">
        <v>14</v>
      </c>
      <c r="E9" s="49" t="s">
        <v>377</v>
      </c>
      <c r="F9" s="578">
        <v>100</v>
      </c>
      <c r="G9" s="598">
        <v>999665</v>
      </c>
      <c r="H9" s="417">
        <v>1000007</v>
      </c>
      <c r="I9" s="599">
        <f aca="true" t="shared" si="2" ref="I9:I14">G9-H9</f>
        <v>-342</v>
      </c>
      <c r="J9" s="599">
        <f aca="true" t="shared" si="3" ref="J9:J48">$F9*I9</f>
        <v>-34200</v>
      </c>
      <c r="K9" s="599">
        <f t="shared" si="0"/>
        <v>-0.0342</v>
      </c>
      <c r="L9" s="600">
        <v>69797</v>
      </c>
      <c r="M9" s="599">
        <v>71454</v>
      </c>
      <c r="N9" s="599">
        <f aca="true" t="shared" si="4" ref="N9:N14">L9-M9</f>
        <v>-1657</v>
      </c>
      <c r="O9" s="599">
        <f aca="true" t="shared" si="5" ref="O9:O48">$F9*N9</f>
        <v>-165700</v>
      </c>
      <c r="P9" s="599">
        <f t="shared" si="1"/>
        <v>-0.1657</v>
      </c>
      <c r="Q9" s="209" t="s">
        <v>338</v>
      </c>
    </row>
    <row r="10" spans="1:17" ht="15.75" customHeight="1">
      <c r="A10" s="563">
        <v>3</v>
      </c>
      <c r="B10" s="564" t="s">
        <v>95</v>
      </c>
      <c r="C10" s="569">
        <v>4865099</v>
      </c>
      <c r="D10" s="48" t="s">
        <v>14</v>
      </c>
      <c r="E10" s="49" t="s">
        <v>377</v>
      </c>
      <c r="F10" s="578">
        <v>100</v>
      </c>
      <c r="G10" s="598">
        <v>1000078</v>
      </c>
      <c r="H10" s="599">
        <v>999993</v>
      </c>
      <c r="I10" s="599">
        <f t="shared" si="2"/>
        <v>85</v>
      </c>
      <c r="J10" s="599">
        <f t="shared" si="3"/>
        <v>8500</v>
      </c>
      <c r="K10" s="599">
        <f t="shared" si="0"/>
        <v>0.0085</v>
      </c>
      <c r="L10" s="600">
        <v>991735</v>
      </c>
      <c r="M10" s="599">
        <v>990861</v>
      </c>
      <c r="N10" s="599">
        <f t="shared" si="4"/>
        <v>874</v>
      </c>
      <c r="O10" s="599">
        <f t="shared" si="5"/>
        <v>87400</v>
      </c>
      <c r="P10" s="599">
        <f t="shared" si="1"/>
        <v>0.0874</v>
      </c>
      <c r="Q10" s="209" t="s">
        <v>338</v>
      </c>
    </row>
    <row r="11" spans="1:17" ht="15.75" customHeight="1">
      <c r="A11" s="563">
        <v>4</v>
      </c>
      <c r="B11" s="564" t="s">
        <v>96</v>
      </c>
      <c r="C11" s="569">
        <v>4865162</v>
      </c>
      <c r="D11" s="48" t="s">
        <v>14</v>
      </c>
      <c r="E11" s="49" t="s">
        <v>377</v>
      </c>
      <c r="F11" s="578">
        <v>100</v>
      </c>
      <c r="G11" s="598">
        <v>2037</v>
      </c>
      <c r="H11" s="599">
        <v>235</v>
      </c>
      <c r="I11" s="599">
        <f t="shared" si="2"/>
        <v>1802</v>
      </c>
      <c r="J11" s="599">
        <f t="shared" si="3"/>
        <v>180200</v>
      </c>
      <c r="K11" s="599">
        <f t="shared" si="0"/>
        <v>0.1802</v>
      </c>
      <c r="L11" s="600">
        <v>12332</v>
      </c>
      <c r="M11" s="599">
        <v>11616</v>
      </c>
      <c r="N11" s="599">
        <f t="shared" si="4"/>
        <v>716</v>
      </c>
      <c r="O11" s="599">
        <f t="shared" si="5"/>
        <v>71600</v>
      </c>
      <c r="P11" s="599">
        <f t="shared" si="1"/>
        <v>0.0716</v>
      </c>
      <c r="Q11" s="209"/>
    </row>
    <row r="12" spans="1:17" ht="15.75" customHeight="1">
      <c r="A12" s="563">
        <v>5</v>
      </c>
      <c r="B12" s="564" t="s">
        <v>97</v>
      </c>
      <c r="C12" s="569">
        <v>4865100</v>
      </c>
      <c r="D12" s="48" t="s">
        <v>14</v>
      </c>
      <c r="E12" s="49" t="s">
        <v>377</v>
      </c>
      <c r="F12" s="578">
        <v>100</v>
      </c>
      <c r="G12" s="598">
        <v>999996</v>
      </c>
      <c r="H12" s="599">
        <v>999987</v>
      </c>
      <c r="I12" s="599">
        <f t="shared" si="2"/>
        <v>9</v>
      </c>
      <c r="J12" s="599">
        <f t="shared" si="3"/>
        <v>900</v>
      </c>
      <c r="K12" s="599">
        <f t="shared" si="0"/>
        <v>0.0009</v>
      </c>
      <c r="L12" s="600">
        <v>996510</v>
      </c>
      <c r="M12" s="417">
        <v>996070</v>
      </c>
      <c r="N12" s="599">
        <f t="shared" si="4"/>
        <v>440</v>
      </c>
      <c r="O12" s="599">
        <f t="shared" si="5"/>
        <v>44000</v>
      </c>
      <c r="P12" s="599">
        <f t="shared" si="1"/>
        <v>0.044</v>
      </c>
      <c r="Q12" s="209"/>
    </row>
    <row r="13" spans="1:17" ht="15.75" customHeight="1">
      <c r="A13" s="563">
        <v>6</v>
      </c>
      <c r="B13" s="564" t="s">
        <v>98</v>
      </c>
      <c r="C13" s="569">
        <v>4865101</v>
      </c>
      <c r="D13" s="48" t="s">
        <v>14</v>
      </c>
      <c r="E13" s="49" t="s">
        <v>377</v>
      </c>
      <c r="F13" s="578">
        <v>100</v>
      </c>
      <c r="G13" s="598">
        <v>999732</v>
      </c>
      <c r="H13" s="417">
        <v>1000028</v>
      </c>
      <c r="I13" s="599">
        <f t="shared" si="2"/>
        <v>-296</v>
      </c>
      <c r="J13" s="599">
        <f t="shared" si="3"/>
        <v>-29600</v>
      </c>
      <c r="K13" s="599">
        <f t="shared" si="0"/>
        <v>-0.0296</v>
      </c>
      <c r="L13" s="600">
        <v>57798</v>
      </c>
      <c r="M13" s="417">
        <v>56865</v>
      </c>
      <c r="N13" s="599">
        <f t="shared" si="4"/>
        <v>933</v>
      </c>
      <c r="O13" s="599">
        <f t="shared" si="5"/>
        <v>93300</v>
      </c>
      <c r="P13" s="599">
        <f t="shared" si="1"/>
        <v>0.0933</v>
      </c>
      <c r="Q13" s="209" t="s">
        <v>338</v>
      </c>
    </row>
    <row r="14" spans="1:17" ht="15.75" customHeight="1">
      <c r="A14" s="563">
        <v>7</v>
      </c>
      <c r="B14" s="564" t="s">
        <v>99</v>
      </c>
      <c r="C14" s="569">
        <v>4865102</v>
      </c>
      <c r="D14" s="48" t="s">
        <v>14</v>
      </c>
      <c r="E14" s="49" t="s">
        <v>377</v>
      </c>
      <c r="F14" s="578">
        <v>100</v>
      </c>
      <c r="G14" s="598">
        <v>999880</v>
      </c>
      <c r="H14" s="417">
        <v>1000012</v>
      </c>
      <c r="I14" s="599">
        <f t="shared" si="2"/>
        <v>-132</v>
      </c>
      <c r="J14" s="599">
        <f t="shared" si="3"/>
        <v>-13200</v>
      </c>
      <c r="K14" s="599">
        <f t="shared" si="0"/>
        <v>-0.0132</v>
      </c>
      <c r="L14" s="600">
        <v>51416</v>
      </c>
      <c r="M14" s="417">
        <v>54454</v>
      </c>
      <c r="N14" s="599">
        <f t="shared" si="4"/>
        <v>-3038</v>
      </c>
      <c r="O14" s="599">
        <f t="shared" si="5"/>
        <v>-303800</v>
      </c>
      <c r="P14" s="599">
        <f t="shared" si="1"/>
        <v>-0.3038</v>
      </c>
      <c r="Q14" s="209" t="s">
        <v>338</v>
      </c>
    </row>
    <row r="15" spans="1:17" ht="15.75" customHeight="1">
      <c r="A15" s="563"/>
      <c r="B15" s="566" t="s">
        <v>12</v>
      </c>
      <c r="C15" s="569"/>
      <c r="D15" s="48"/>
      <c r="E15" s="48"/>
      <c r="F15" s="578"/>
      <c r="G15" s="598"/>
      <c r="H15" s="417"/>
      <c r="I15" s="599"/>
      <c r="J15" s="599"/>
      <c r="K15" s="599"/>
      <c r="L15" s="600"/>
      <c r="M15" s="599"/>
      <c r="N15" s="599"/>
      <c r="O15" s="599"/>
      <c r="P15" s="599"/>
      <c r="Q15" s="209"/>
    </row>
    <row r="16" spans="1:17" ht="15.75" customHeight="1">
      <c r="A16" s="563">
        <v>8</v>
      </c>
      <c r="B16" s="564" t="s">
        <v>100</v>
      </c>
      <c r="C16" s="569">
        <v>4864831</v>
      </c>
      <c r="D16" s="48" t="s">
        <v>14</v>
      </c>
      <c r="E16" s="49" t="s">
        <v>377</v>
      </c>
      <c r="F16" s="578">
        <v>1000</v>
      </c>
      <c r="G16" s="598">
        <v>999945</v>
      </c>
      <c r="H16" s="417">
        <v>999948</v>
      </c>
      <c r="I16" s="599">
        <f aca="true" t="shared" si="6" ref="I16:I48">G16-H16</f>
        <v>-3</v>
      </c>
      <c r="J16" s="599">
        <f t="shared" si="3"/>
        <v>-3000</v>
      </c>
      <c r="K16" s="599">
        <f t="shared" si="0"/>
        <v>-0.003</v>
      </c>
      <c r="L16" s="600">
        <v>2763</v>
      </c>
      <c r="M16" s="417">
        <v>2720</v>
      </c>
      <c r="N16" s="599">
        <f aca="true" t="shared" si="7" ref="N16:N48">L16-M16</f>
        <v>43</v>
      </c>
      <c r="O16" s="599">
        <f t="shared" si="5"/>
        <v>43000</v>
      </c>
      <c r="P16" s="599">
        <f t="shared" si="1"/>
        <v>0.043</v>
      </c>
      <c r="Q16" s="209"/>
    </row>
    <row r="17" spans="1:17" ht="15.75" customHeight="1">
      <c r="A17" s="563">
        <v>9</v>
      </c>
      <c r="B17" s="564" t="s">
        <v>132</v>
      </c>
      <c r="C17" s="569">
        <v>4864832</v>
      </c>
      <c r="D17" s="48" t="s">
        <v>14</v>
      </c>
      <c r="E17" s="49" t="s">
        <v>377</v>
      </c>
      <c r="F17" s="578">
        <v>1000</v>
      </c>
      <c r="G17" s="598">
        <v>81</v>
      </c>
      <c r="H17" s="417">
        <v>87</v>
      </c>
      <c r="I17" s="599">
        <f t="shared" si="6"/>
        <v>-6</v>
      </c>
      <c r="J17" s="599">
        <f t="shared" si="3"/>
        <v>-6000</v>
      </c>
      <c r="K17" s="599">
        <f t="shared" si="0"/>
        <v>-0.006</v>
      </c>
      <c r="L17" s="600">
        <v>1546</v>
      </c>
      <c r="M17" s="417">
        <v>1723</v>
      </c>
      <c r="N17" s="599">
        <f t="shared" si="7"/>
        <v>-177</v>
      </c>
      <c r="O17" s="599">
        <f t="shared" si="5"/>
        <v>-177000</v>
      </c>
      <c r="P17" s="599">
        <f t="shared" si="1"/>
        <v>-0.177</v>
      </c>
      <c r="Q17" s="209"/>
    </row>
    <row r="18" spans="1:17" ht="15.75" customHeight="1">
      <c r="A18" s="563">
        <v>10</v>
      </c>
      <c r="B18" s="564" t="s">
        <v>101</v>
      </c>
      <c r="C18" s="569">
        <v>4864833</v>
      </c>
      <c r="D18" s="48" t="s">
        <v>14</v>
      </c>
      <c r="E18" s="49" t="s">
        <v>377</v>
      </c>
      <c r="F18" s="578">
        <v>1000</v>
      </c>
      <c r="G18" s="598">
        <v>229</v>
      </c>
      <c r="H18" s="417">
        <v>214</v>
      </c>
      <c r="I18" s="599">
        <f t="shared" si="6"/>
        <v>15</v>
      </c>
      <c r="J18" s="599">
        <f t="shared" si="3"/>
        <v>15000</v>
      </c>
      <c r="K18" s="599">
        <f t="shared" si="0"/>
        <v>0.015</v>
      </c>
      <c r="L18" s="600">
        <v>1950</v>
      </c>
      <c r="M18" s="417">
        <v>1642</v>
      </c>
      <c r="N18" s="599">
        <f t="shared" si="7"/>
        <v>308</v>
      </c>
      <c r="O18" s="599">
        <f t="shared" si="5"/>
        <v>308000</v>
      </c>
      <c r="P18" s="599">
        <f t="shared" si="1"/>
        <v>0.308</v>
      </c>
      <c r="Q18" s="209"/>
    </row>
    <row r="19" spans="1:17" ht="15.75" customHeight="1">
      <c r="A19" s="563">
        <v>11</v>
      </c>
      <c r="B19" s="564" t="s">
        <v>102</v>
      </c>
      <c r="C19" s="569">
        <v>4864834</v>
      </c>
      <c r="D19" s="48" t="s">
        <v>14</v>
      </c>
      <c r="E19" s="49" t="s">
        <v>377</v>
      </c>
      <c r="F19" s="578">
        <v>1000</v>
      </c>
      <c r="G19" s="598">
        <v>220</v>
      </c>
      <c r="H19" s="417">
        <v>225</v>
      </c>
      <c r="I19" s="599">
        <f t="shared" si="6"/>
        <v>-5</v>
      </c>
      <c r="J19" s="599">
        <f t="shared" si="3"/>
        <v>-5000</v>
      </c>
      <c r="K19" s="599">
        <f t="shared" si="0"/>
        <v>-0.005</v>
      </c>
      <c r="L19" s="600">
        <v>1297</v>
      </c>
      <c r="M19" s="417">
        <v>1077</v>
      </c>
      <c r="N19" s="599">
        <f t="shared" si="7"/>
        <v>220</v>
      </c>
      <c r="O19" s="599">
        <f t="shared" si="5"/>
        <v>220000</v>
      </c>
      <c r="P19" s="599">
        <f t="shared" si="1"/>
        <v>0.22</v>
      </c>
      <c r="Q19" s="209"/>
    </row>
    <row r="20" spans="1:17" ht="15.75" customHeight="1">
      <c r="A20" s="563">
        <v>12</v>
      </c>
      <c r="B20" s="499" t="s">
        <v>103</v>
      </c>
      <c r="C20" s="569">
        <v>4864835</v>
      </c>
      <c r="D20" s="52" t="s">
        <v>14</v>
      </c>
      <c r="E20" s="49" t="s">
        <v>377</v>
      </c>
      <c r="F20" s="578">
        <v>1000</v>
      </c>
      <c r="G20" s="598">
        <v>290</v>
      </c>
      <c r="H20" s="417">
        <v>285</v>
      </c>
      <c r="I20" s="599">
        <f t="shared" si="6"/>
        <v>5</v>
      </c>
      <c r="J20" s="599">
        <f t="shared" si="3"/>
        <v>5000</v>
      </c>
      <c r="K20" s="599">
        <f t="shared" si="0"/>
        <v>0.005</v>
      </c>
      <c r="L20" s="600">
        <v>999205</v>
      </c>
      <c r="M20" s="417">
        <v>999319</v>
      </c>
      <c r="N20" s="599">
        <f t="shared" si="7"/>
        <v>-114</v>
      </c>
      <c r="O20" s="599">
        <f t="shared" si="5"/>
        <v>-114000</v>
      </c>
      <c r="P20" s="599">
        <f t="shared" si="1"/>
        <v>-0.114</v>
      </c>
      <c r="Q20" s="209"/>
    </row>
    <row r="21" spans="1:17" ht="15.75" customHeight="1">
      <c r="A21" s="563">
        <v>13</v>
      </c>
      <c r="B21" s="564" t="s">
        <v>104</v>
      </c>
      <c r="C21" s="569">
        <v>4864836</v>
      </c>
      <c r="D21" s="48" t="s">
        <v>14</v>
      </c>
      <c r="E21" s="49" t="s">
        <v>377</v>
      </c>
      <c r="F21" s="578">
        <v>1000</v>
      </c>
      <c r="G21" s="598">
        <v>30</v>
      </c>
      <c r="H21" s="417">
        <v>30</v>
      </c>
      <c r="I21" s="599">
        <f t="shared" si="6"/>
        <v>0</v>
      </c>
      <c r="J21" s="599">
        <f t="shared" si="3"/>
        <v>0</v>
      </c>
      <c r="K21" s="599">
        <f t="shared" si="0"/>
        <v>0</v>
      </c>
      <c r="L21" s="600">
        <v>11712</v>
      </c>
      <c r="M21" s="417">
        <v>11744</v>
      </c>
      <c r="N21" s="599">
        <f t="shared" si="7"/>
        <v>-32</v>
      </c>
      <c r="O21" s="599">
        <f t="shared" si="5"/>
        <v>-32000</v>
      </c>
      <c r="P21" s="599">
        <f t="shared" si="1"/>
        <v>-0.032</v>
      </c>
      <c r="Q21" s="209"/>
    </row>
    <row r="22" spans="1:17" ht="15.75" customHeight="1">
      <c r="A22" s="563">
        <v>14</v>
      </c>
      <c r="B22" s="564" t="s">
        <v>105</v>
      </c>
      <c r="C22" s="569">
        <v>4864837</v>
      </c>
      <c r="D22" s="48" t="s">
        <v>14</v>
      </c>
      <c r="E22" s="49" t="s">
        <v>377</v>
      </c>
      <c r="F22" s="578">
        <v>1000</v>
      </c>
      <c r="G22" s="598">
        <v>111</v>
      </c>
      <c r="H22" s="417">
        <v>111</v>
      </c>
      <c r="I22" s="599">
        <f t="shared" si="6"/>
        <v>0</v>
      </c>
      <c r="J22" s="599">
        <f t="shared" si="3"/>
        <v>0</v>
      </c>
      <c r="K22" s="599">
        <f t="shared" si="0"/>
        <v>0</v>
      </c>
      <c r="L22" s="600">
        <v>28497</v>
      </c>
      <c r="M22" s="417">
        <v>28083</v>
      </c>
      <c r="N22" s="599">
        <f t="shared" si="7"/>
        <v>414</v>
      </c>
      <c r="O22" s="599">
        <f t="shared" si="5"/>
        <v>414000</v>
      </c>
      <c r="P22" s="417">
        <f t="shared" si="1"/>
        <v>0.414</v>
      </c>
      <c r="Q22" s="209"/>
    </row>
    <row r="23" spans="1:17" ht="15.75" customHeight="1">
      <c r="A23" s="563">
        <v>15</v>
      </c>
      <c r="B23" s="564" t="s">
        <v>106</v>
      </c>
      <c r="C23" s="569">
        <v>4864838</v>
      </c>
      <c r="D23" s="48" t="s">
        <v>14</v>
      </c>
      <c r="E23" s="49" t="s">
        <v>377</v>
      </c>
      <c r="F23" s="578">
        <v>1000</v>
      </c>
      <c r="G23" s="598">
        <v>263</v>
      </c>
      <c r="H23" s="417">
        <v>263</v>
      </c>
      <c r="I23" s="599">
        <f t="shared" si="6"/>
        <v>0</v>
      </c>
      <c r="J23" s="599">
        <f t="shared" si="3"/>
        <v>0</v>
      </c>
      <c r="K23" s="599">
        <f t="shared" si="0"/>
        <v>0</v>
      </c>
      <c r="L23" s="600">
        <v>3822</v>
      </c>
      <c r="M23" s="417">
        <v>3750</v>
      </c>
      <c r="N23" s="599">
        <f t="shared" si="7"/>
        <v>72</v>
      </c>
      <c r="O23" s="599">
        <f t="shared" si="5"/>
        <v>72000</v>
      </c>
      <c r="P23" s="599">
        <f t="shared" si="1"/>
        <v>0.072</v>
      </c>
      <c r="Q23" s="209"/>
    </row>
    <row r="24" spans="1:17" ht="15.75" customHeight="1">
      <c r="A24" s="563">
        <v>16</v>
      </c>
      <c r="B24" s="564" t="s">
        <v>130</v>
      </c>
      <c r="C24" s="569">
        <v>4864839</v>
      </c>
      <c r="D24" s="48" t="s">
        <v>14</v>
      </c>
      <c r="E24" s="49" t="s">
        <v>377</v>
      </c>
      <c r="F24" s="578">
        <v>1000</v>
      </c>
      <c r="G24" s="598">
        <v>273</v>
      </c>
      <c r="H24" s="417">
        <v>272</v>
      </c>
      <c r="I24" s="599">
        <f t="shared" si="6"/>
        <v>1</v>
      </c>
      <c r="J24" s="599">
        <f t="shared" si="3"/>
        <v>1000</v>
      </c>
      <c r="K24" s="599">
        <f t="shared" si="0"/>
        <v>0.001</v>
      </c>
      <c r="L24" s="600">
        <v>3594</v>
      </c>
      <c r="M24" s="417">
        <v>3399</v>
      </c>
      <c r="N24" s="599">
        <f t="shared" si="7"/>
        <v>195</v>
      </c>
      <c r="O24" s="599">
        <f t="shared" si="5"/>
        <v>195000</v>
      </c>
      <c r="P24" s="599">
        <f t="shared" si="1"/>
        <v>0.195</v>
      </c>
      <c r="Q24" s="209"/>
    </row>
    <row r="25" spans="1:17" ht="15.75" customHeight="1">
      <c r="A25" s="563">
        <v>17</v>
      </c>
      <c r="B25" s="564" t="s">
        <v>133</v>
      </c>
      <c r="C25" s="569">
        <v>4864786</v>
      </c>
      <c r="D25" s="48" t="s">
        <v>14</v>
      </c>
      <c r="E25" s="49" t="s">
        <v>377</v>
      </c>
      <c r="F25" s="578">
        <v>100</v>
      </c>
      <c r="G25" s="598">
        <v>26043</v>
      </c>
      <c r="H25" s="417">
        <v>25646</v>
      </c>
      <c r="I25" s="599">
        <f t="shared" si="6"/>
        <v>397</v>
      </c>
      <c r="J25" s="599">
        <f t="shared" si="3"/>
        <v>39700</v>
      </c>
      <c r="K25" s="599">
        <f t="shared" si="0"/>
        <v>0.0397</v>
      </c>
      <c r="L25" s="600">
        <v>323</v>
      </c>
      <c r="M25" s="417">
        <v>296</v>
      </c>
      <c r="N25" s="599">
        <f t="shared" si="7"/>
        <v>27</v>
      </c>
      <c r="O25" s="599">
        <f t="shared" si="5"/>
        <v>2700</v>
      </c>
      <c r="P25" s="599">
        <f t="shared" si="1"/>
        <v>0.0027</v>
      </c>
      <c r="Q25" s="209"/>
    </row>
    <row r="26" spans="1:17" ht="15.75" customHeight="1">
      <c r="A26" s="563">
        <v>18</v>
      </c>
      <c r="B26" s="564" t="s">
        <v>131</v>
      </c>
      <c r="C26" s="569">
        <v>4864883</v>
      </c>
      <c r="D26" s="48" t="s">
        <v>14</v>
      </c>
      <c r="E26" s="49" t="s">
        <v>377</v>
      </c>
      <c r="F26" s="578">
        <v>1000</v>
      </c>
      <c r="G26" s="598">
        <v>998987</v>
      </c>
      <c r="H26" s="417">
        <v>999003</v>
      </c>
      <c r="I26" s="599">
        <f t="shared" si="6"/>
        <v>-16</v>
      </c>
      <c r="J26" s="599">
        <f t="shared" si="3"/>
        <v>-16000</v>
      </c>
      <c r="K26" s="599">
        <f t="shared" si="0"/>
        <v>-0.016</v>
      </c>
      <c r="L26" s="600">
        <v>3595</v>
      </c>
      <c r="M26" s="417">
        <v>3225</v>
      </c>
      <c r="N26" s="599">
        <f t="shared" si="7"/>
        <v>370</v>
      </c>
      <c r="O26" s="599">
        <f t="shared" si="5"/>
        <v>370000</v>
      </c>
      <c r="P26" s="599">
        <f t="shared" si="1"/>
        <v>0.37</v>
      </c>
      <c r="Q26" s="209"/>
    </row>
    <row r="27" spans="1:17" ht="15.75" customHeight="1">
      <c r="A27" s="563"/>
      <c r="B27" s="566" t="s">
        <v>107</v>
      </c>
      <c r="C27" s="569"/>
      <c r="D27" s="48"/>
      <c r="E27" s="48"/>
      <c r="F27" s="578"/>
      <c r="G27" s="145"/>
      <c r="H27" s="23"/>
      <c r="I27" s="23"/>
      <c r="J27" s="23"/>
      <c r="K27" s="281">
        <f>SUM(K16:K26)</f>
        <v>0.030699999999999998</v>
      </c>
      <c r="L27" s="114"/>
      <c r="M27" s="23"/>
      <c r="N27" s="23"/>
      <c r="O27" s="23"/>
      <c r="P27" s="281">
        <f>SUM(P16:P26)</f>
        <v>1.3017</v>
      </c>
      <c r="Q27" s="209"/>
    </row>
    <row r="28" spans="1:17" ht="15.75" customHeight="1">
      <c r="A28" s="563">
        <v>19</v>
      </c>
      <c r="B28" s="564" t="s">
        <v>108</v>
      </c>
      <c r="C28" s="569">
        <v>4865041</v>
      </c>
      <c r="D28" s="48" t="s">
        <v>14</v>
      </c>
      <c r="E28" s="49" t="s">
        <v>377</v>
      </c>
      <c r="F28" s="578">
        <v>1100</v>
      </c>
      <c r="G28" s="598">
        <v>999998</v>
      </c>
      <c r="H28" s="417">
        <v>999998</v>
      </c>
      <c r="I28" s="599">
        <f t="shared" si="6"/>
        <v>0</v>
      </c>
      <c r="J28" s="599">
        <f t="shared" si="3"/>
        <v>0</v>
      </c>
      <c r="K28" s="599">
        <f t="shared" si="0"/>
        <v>0</v>
      </c>
      <c r="L28" s="600">
        <v>907390</v>
      </c>
      <c r="M28" s="417">
        <v>910530</v>
      </c>
      <c r="N28" s="599">
        <f t="shared" si="7"/>
        <v>-3140</v>
      </c>
      <c r="O28" s="599">
        <f t="shared" si="5"/>
        <v>-3454000</v>
      </c>
      <c r="P28" s="599">
        <f t="shared" si="1"/>
        <v>-3.454</v>
      </c>
      <c r="Q28" s="209"/>
    </row>
    <row r="29" spans="1:17" ht="15.75" customHeight="1">
      <c r="A29" s="563">
        <v>20</v>
      </c>
      <c r="B29" s="564" t="s">
        <v>109</v>
      </c>
      <c r="C29" s="569">
        <v>4865042</v>
      </c>
      <c r="D29" s="48" t="s">
        <v>14</v>
      </c>
      <c r="E29" s="49" t="s">
        <v>377</v>
      </c>
      <c r="F29" s="578">
        <v>1100</v>
      </c>
      <c r="G29" s="598">
        <v>999999</v>
      </c>
      <c r="H29" s="417">
        <v>999999</v>
      </c>
      <c r="I29" s="599">
        <f t="shared" si="6"/>
        <v>0</v>
      </c>
      <c r="J29" s="599">
        <f t="shared" si="3"/>
        <v>0</v>
      </c>
      <c r="K29" s="599">
        <f t="shared" si="0"/>
        <v>0</v>
      </c>
      <c r="L29" s="600">
        <v>928162</v>
      </c>
      <c r="M29" s="417">
        <v>929536</v>
      </c>
      <c r="N29" s="599">
        <f t="shared" si="7"/>
        <v>-1374</v>
      </c>
      <c r="O29" s="599">
        <f t="shared" si="5"/>
        <v>-1511400</v>
      </c>
      <c r="P29" s="599">
        <f t="shared" si="1"/>
        <v>-1.5114</v>
      </c>
      <c r="Q29" s="209"/>
    </row>
    <row r="30" spans="1:17" ht="15.75" customHeight="1">
      <c r="A30" s="563"/>
      <c r="B30" s="566" t="s">
        <v>36</v>
      </c>
      <c r="C30" s="569"/>
      <c r="D30" s="48"/>
      <c r="E30" s="48"/>
      <c r="F30" s="578"/>
      <c r="G30" s="598"/>
      <c r="H30" s="599"/>
      <c r="I30" s="599"/>
      <c r="J30" s="599"/>
      <c r="K30" s="599"/>
      <c r="L30" s="600"/>
      <c r="M30" s="599"/>
      <c r="N30" s="599"/>
      <c r="O30" s="599"/>
      <c r="P30" s="599"/>
      <c r="Q30" s="209"/>
    </row>
    <row r="31" spans="1:17" ht="15.75" customHeight="1">
      <c r="A31" s="563">
        <v>21</v>
      </c>
      <c r="B31" s="564" t="s">
        <v>110</v>
      </c>
      <c r="C31" s="569">
        <v>4864910</v>
      </c>
      <c r="D31" s="48" t="s">
        <v>14</v>
      </c>
      <c r="E31" s="49" t="s">
        <v>377</v>
      </c>
      <c r="F31" s="578">
        <v>-1000</v>
      </c>
      <c r="G31" s="598">
        <v>970419</v>
      </c>
      <c r="H31" s="417">
        <v>970431</v>
      </c>
      <c r="I31" s="599">
        <f t="shared" si="6"/>
        <v>-12</v>
      </c>
      <c r="J31" s="599">
        <f t="shared" si="3"/>
        <v>12000</v>
      </c>
      <c r="K31" s="599">
        <f t="shared" si="0"/>
        <v>0.012</v>
      </c>
      <c r="L31" s="600">
        <v>983225</v>
      </c>
      <c r="M31" s="417">
        <v>985529</v>
      </c>
      <c r="N31" s="599">
        <f t="shared" si="7"/>
        <v>-2304</v>
      </c>
      <c r="O31" s="599">
        <f t="shared" si="5"/>
        <v>2304000</v>
      </c>
      <c r="P31" s="599">
        <f t="shared" si="1"/>
        <v>2.304</v>
      </c>
      <c r="Q31" s="209"/>
    </row>
    <row r="32" spans="1:17" ht="15.75" customHeight="1">
      <c r="A32" s="563">
        <v>22</v>
      </c>
      <c r="B32" s="564" t="s">
        <v>111</v>
      </c>
      <c r="C32" s="569">
        <v>4864911</v>
      </c>
      <c r="D32" s="48" t="s">
        <v>14</v>
      </c>
      <c r="E32" s="49" t="s">
        <v>377</v>
      </c>
      <c r="F32" s="578">
        <v>-1000</v>
      </c>
      <c r="G32" s="598">
        <v>992658</v>
      </c>
      <c r="H32" s="417">
        <v>992684</v>
      </c>
      <c r="I32" s="599">
        <f t="shared" si="6"/>
        <v>-26</v>
      </c>
      <c r="J32" s="599">
        <f t="shared" si="3"/>
        <v>26000</v>
      </c>
      <c r="K32" s="599">
        <f t="shared" si="0"/>
        <v>0.026</v>
      </c>
      <c r="L32" s="600">
        <v>990155</v>
      </c>
      <c r="M32" s="417">
        <v>990574</v>
      </c>
      <c r="N32" s="599">
        <f t="shared" si="7"/>
        <v>-419</v>
      </c>
      <c r="O32" s="599">
        <f t="shared" si="5"/>
        <v>419000</v>
      </c>
      <c r="P32" s="599">
        <f t="shared" si="1"/>
        <v>0.419</v>
      </c>
      <c r="Q32" s="209"/>
    </row>
    <row r="33" spans="1:17" ht="15.75" customHeight="1">
      <c r="A33" s="571">
        <v>23</v>
      </c>
      <c r="B33" s="615" t="s">
        <v>154</v>
      </c>
      <c r="C33" s="579">
        <v>4902571</v>
      </c>
      <c r="D33" s="14" t="s">
        <v>14</v>
      </c>
      <c r="E33" s="49" t="s">
        <v>377</v>
      </c>
      <c r="F33" s="579">
        <v>300</v>
      </c>
      <c r="G33" s="600">
        <v>999999</v>
      </c>
      <c r="H33" s="599">
        <v>999999</v>
      </c>
      <c r="I33" s="599">
        <f t="shared" si="6"/>
        <v>0</v>
      </c>
      <c r="J33" s="599">
        <f t="shared" si="3"/>
        <v>0</v>
      </c>
      <c r="K33" s="599">
        <f t="shared" si="0"/>
        <v>0</v>
      </c>
      <c r="L33" s="600">
        <v>999923</v>
      </c>
      <c r="M33" s="599">
        <v>999917</v>
      </c>
      <c r="N33" s="599">
        <f t="shared" si="7"/>
        <v>6</v>
      </c>
      <c r="O33" s="599">
        <f t="shared" si="5"/>
        <v>1800</v>
      </c>
      <c r="P33" s="599">
        <f t="shared" si="1"/>
        <v>0.0018</v>
      </c>
      <c r="Q33" s="209"/>
    </row>
    <row r="34" spans="1:17" ht="15.75" customHeight="1">
      <c r="A34" s="563"/>
      <c r="B34" s="566" t="s">
        <v>30</v>
      </c>
      <c r="C34" s="569"/>
      <c r="D34" s="48"/>
      <c r="E34" s="48"/>
      <c r="F34" s="578"/>
      <c r="G34" s="598"/>
      <c r="H34" s="599"/>
      <c r="I34" s="599"/>
      <c r="J34" s="599"/>
      <c r="K34" s="599"/>
      <c r="L34" s="600"/>
      <c r="M34" s="599"/>
      <c r="N34" s="599"/>
      <c r="O34" s="599"/>
      <c r="P34" s="599"/>
      <c r="Q34" s="209"/>
    </row>
    <row r="35" spans="1:17" ht="15.75" customHeight="1">
      <c r="A35" s="563">
        <v>24</v>
      </c>
      <c r="B35" s="499" t="s">
        <v>53</v>
      </c>
      <c r="C35" s="569">
        <v>4864830</v>
      </c>
      <c r="D35" s="52" t="s">
        <v>14</v>
      </c>
      <c r="E35" s="49" t="s">
        <v>377</v>
      </c>
      <c r="F35" s="578">
        <v>1000</v>
      </c>
      <c r="G35" s="598">
        <v>108</v>
      </c>
      <c r="H35" s="599">
        <v>108</v>
      </c>
      <c r="I35" s="599">
        <f t="shared" si="6"/>
        <v>0</v>
      </c>
      <c r="J35" s="599">
        <f t="shared" si="3"/>
        <v>0</v>
      </c>
      <c r="K35" s="599">
        <f t="shared" si="0"/>
        <v>0</v>
      </c>
      <c r="L35" s="600">
        <v>40397</v>
      </c>
      <c r="M35" s="417">
        <v>38448</v>
      </c>
      <c r="N35" s="599">
        <f t="shared" si="7"/>
        <v>1949</v>
      </c>
      <c r="O35" s="599">
        <f t="shared" si="5"/>
        <v>1949000</v>
      </c>
      <c r="P35" s="599">
        <f t="shared" si="1"/>
        <v>1.949</v>
      </c>
      <c r="Q35" s="209"/>
    </row>
    <row r="36" spans="1:17" ht="15.75" customHeight="1">
      <c r="A36" s="563"/>
      <c r="B36" s="566" t="s">
        <v>112</v>
      </c>
      <c r="C36" s="569"/>
      <c r="D36" s="48"/>
      <c r="E36" s="48"/>
      <c r="F36" s="578"/>
      <c r="G36" s="598"/>
      <c r="H36" s="599"/>
      <c r="I36" s="599"/>
      <c r="J36" s="599"/>
      <c r="K36" s="599"/>
      <c r="L36" s="600"/>
      <c r="M36" s="599"/>
      <c r="N36" s="599"/>
      <c r="O36" s="599"/>
      <c r="P36" s="599"/>
      <c r="Q36" s="209"/>
    </row>
    <row r="37" spans="1:17" ht="15.75" customHeight="1">
      <c r="A37" s="563">
        <v>25</v>
      </c>
      <c r="B37" s="564" t="s">
        <v>113</v>
      </c>
      <c r="C37" s="569">
        <v>4864962</v>
      </c>
      <c r="D37" s="48" t="s">
        <v>14</v>
      </c>
      <c r="E37" s="49" t="s">
        <v>377</v>
      </c>
      <c r="F37" s="578">
        <v>-1000</v>
      </c>
      <c r="G37" s="598">
        <v>305</v>
      </c>
      <c r="H37" s="599">
        <v>297</v>
      </c>
      <c r="I37" s="599">
        <f t="shared" si="6"/>
        <v>8</v>
      </c>
      <c r="J37" s="599">
        <f t="shared" si="3"/>
        <v>-8000</v>
      </c>
      <c r="K37" s="599">
        <f t="shared" si="0"/>
        <v>-0.008</v>
      </c>
      <c r="L37" s="600">
        <v>982733</v>
      </c>
      <c r="M37" s="417">
        <v>983400</v>
      </c>
      <c r="N37" s="599">
        <f t="shared" si="7"/>
        <v>-667</v>
      </c>
      <c r="O37" s="599">
        <f t="shared" si="5"/>
        <v>667000</v>
      </c>
      <c r="P37" s="599">
        <f t="shared" si="1"/>
        <v>0.667</v>
      </c>
      <c r="Q37" s="209"/>
    </row>
    <row r="38" spans="1:17" ht="15.75" customHeight="1">
      <c r="A38" s="563">
        <v>26</v>
      </c>
      <c r="B38" s="564" t="s">
        <v>114</v>
      </c>
      <c r="C38" s="569">
        <v>4865033</v>
      </c>
      <c r="D38" s="48" t="s">
        <v>14</v>
      </c>
      <c r="E38" s="49" t="s">
        <v>377</v>
      </c>
      <c r="F38" s="578">
        <v>-1000</v>
      </c>
      <c r="G38" s="598">
        <v>1681</v>
      </c>
      <c r="H38" s="599">
        <v>1606</v>
      </c>
      <c r="I38" s="599">
        <f t="shared" si="6"/>
        <v>75</v>
      </c>
      <c r="J38" s="599">
        <f t="shared" si="3"/>
        <v>-75000</v>
      </c>
      <c r="K38" s="599">
        <f t="shared" si="0"/>
        <v>-0.075</v>
      </c>
      <c r="L38" s="600">
        <v>988024</v>
      </c>
      <c r="M38" s="417">
        <v>988009</v>
      </c>
      <c r="N38" s="599">
        <f t="shared" si="7"/>
        <v>15</v>
      </c>
      <c r="O38" s="599">
        <f t="shared" si="5"/>
        <v>-15000</v>
      </c>
      <c r="P38" s="599">
        <f t="shared" si="1"/>
        <v>-0.015</v>
      </c>
      <c r="Q38" s="209"/>
    </row>
    <row r="39" spans="1:17" ht="15.75" customHeight="1">
      <c r="A39" s="563">
        <v>27</v>
      </c>
      <c r="B39" s="564" t="s">
        <v>115</v>
      </c>
      <c r="C39" s="569">
        <v>4864902</v>
      </c>
      <c r="D39" s="48" t="s">
        <v>14</v>
      </c>
      <c r="E39" s="49" t="s">
        <v>377</v>
      </c>
      <c r="F39" s="578">
        <v>-1000</v>
      </c>
      <c r="G39" s="598"/>
      <c r="H39" s="599"/>
      <c r="I39" s="599">
        <f t="shared" si="6"/>
        <v>0</v>
      </c>
      <c r="J39" s="599">
        <f t="shared" si="3"/>
        <v>0</v>
      </c>
      <c r="K39" s="599">
        <f t="shared" si="0"/>
        <v>0</v>
      </c>
      <c r="L39" s="600"/>
      <c r="M39" s="599"/>
      <c r="N39" s="599">
        <f t="shared" si="7"/>
        <v>0</v>
      </c>
      <c r="O39" s="599">
        <f t="shared" si="5"/>
        <v>0</v>
      </c>
      <c r="P39" s="599">
        <f t="shared" si="1"/>
        <v>0</v>
      </c>
      <c r="Q39" s="209"/>
    </row>
    <row r="40" spans="1:17" ht="15.75" customHeight="1">
      <c r="A40" s="563">
        <v>28</v>
      </c>
      <c r="B40" s="499" t="s">
        <v>116</v>
      </c>
      <c r="C40" s="569">
        <v>4864903</v>
      </c>
      <c r="D40" s="48" t="s">
        <v>14</v>
      </c>
      <c r="E40" s="49" t="s">
        <v>377</v>
      </c>
      <c r="F40" s="578">
        <v>-1000</v>
      </c>
      <c r="G40" s="598">
        <v>617</v>
      </c>
      <c r="H40" s="417">
        <v>609</v>
      </c>
      <c r="I40" s="599">
        <f t="shared" si="6"/>
        <v>8</v>
      </c>
      <c r="J40" s="599">
        <f t="shared" si="3"/>
        <v>-8000</v>
      </c>
      <c r="K40" s="599">
        <f t="shared" si="0"/>
        <v>-0.008</v>
      </c>
      <c r="L40" s="416">
        <v>994409</v>
      </c>
      <c r="M40" s="417">
        <v>994446</v>
      </c>
      <c r="N40" s="599">
        <f t="shared" si="7"/>
        <v>-37</v>
      </c>
      <c r="O40" s="599">
        <f t="shared" si="5"/>
        <v>37000</v>
      </c>
      <c r="P40" s="599">
        <f t="shared" si="1"/>
        <v>0.037</v>
      </c>
      <c r="Q40" s="263" t="s">
        <v>341</v>
      </c>
    </row>
    <row r="41" spans="1:17" ht="15.75" customHeight="1">
      <c r="A41" s="563"/>
      <c r="B41" s="499"/>
      <c r="C41" s="569">
        <v>4864935</v>
      </c>
      <c r="D41" s="48" t="s">
        <v>14</v>
      </c>
      <c r="E41" s="49" t="s">
        <v>377</v>
      </c>
      <c r="F41" s="578">
        <v>-1000</v>
      </c>
      <c r="G41" s="598">
        <v>0</v>
      </c>
      <c r="H41" s="417">
        <v>0</v>
      </c>
      <c r="I41" s="599">
        <f t="shared" si="6"/>
        <v>0</v>
      </c>
      <c r="J41" s="599">
        <f t="shared" si="3"/>
        <v>0</v>
      </c>
      <c r="K41" s="599">
        <f t="shared" si="0"/>
        <v>0</v>
      </c>
      <c r="L41" s="416">
        <v>15</v>
      </c>
      <c r="M41" s="417">
        <v>0</v>
      </c>
      <c r="N41" s="599">
        <f t="shared" si="7"/>
        <v>15</v>
      </c>
      <c r="O41" s="599">
        <f t="shared" si="5"/>
        <v>-15000</v>
      </c>
      <c r="P41" s="599">
        <f t="shared" si="1"/>
        <v>-0.015</v>
      </c>
      <c r="Q41" s="209"/>
    </row>
    <row r="42" spans="1:17" ht="15.75" customHeight="1">
      <c r="A42" s="563"/>
      <c r="B42" s="566" t="s">
        <v>49</v>
      </c>
      <c r="C42" s="569"/>
      <c r="D42" s="48"/>
      <c r="E42" s="48"/>
      <c r="F42" s="578"/>
      <c r="G42" s="598"/>
      <c r="H42" s="599"/>
      <c r="I42" s="599"/>
      <c r="J42" s="599"/>
      <c r="K42" s="599"/>
      <c r="L42" s="600"/>
      <c r="M42" s="599"/>
      <c r="N42" s="599"/>
      <c r="O42" s="599"/>
      <c r="P42" s="599"/>
      <c r="Q42" s="209"/>
    </row>
    <row r="43" spans="1:17" ht="15.75" customHeight="1">
      <c r="A43" s="563"/>
      <c r="B43" s="565" t="s">
        <v>20</v>
      </c>
      <c r="C43" s="569"/>
      <c r="D43" s="52"/>
      <c r="E43" s="52"/>
      <c r="F43" s="578"/>
      <c r="G43" s="598"/>
      <c r="H43" s="599"/>
      <c r="I43" s="599"/>
      <c r="J43" s="599"/>
      <c r="K43" s="599"/>
      <c r="L43" s="600"/>
      <c r="M43" s="599"/>
      <c r="N43" s="599"/>
      <c r="O43" s="599"/>
      <c r="P43" s="599"/>
      <c r="Q43" s="209"/>
    </row>
    <row r="44" spans="1:17" ht="15.75" customHeight="1">
      <c r="A44" s="563">
        <v>29</v>
      </c>
      <c r="B44" s="564" t="s">
        <v>21</v>
      </c>
      <c r="C44" s="569">
        <v>4864840</v>
      </c>
      <c r="D44" s="48" t="s">
        <v>14</v>
      </c>
      <c r="E44" s="49" t="s">
        <v>377</v>
      </c>
      <c r="F44" s="578">
        <v>1000</v>
      </c>
      <c r="G44" s="598">
        <v>9846</v>
      </c>
      <c r="H44" s="599">
        <v>9841</v>
      </c>
      <c r="I44" s="599">
        <f t="shared" si="6"/>
        <v>5</v>
      </c>
      <c r="J44" s="599">
        <f t="shared" si="3"/>
        <v>5000</v>
      </c>
      <c r="K44" s="599">
        <f t="shared" si="0"/>
        <v>0.005</v>
      </c>
      <c r="L44" s="600">
        <v>3583</v>
      </c>
      <c r="M44" s="599">
        <v>2940</v>
      </c>
      <c r="N44" s="599">
        <f t="shared" si="7"/>
        <v>643</v>
      </c>
      <c r="O44" s="599">
        <f t="shared" si="5"/>
        <v>643000</v>
      </c>
      <c r="P44" s="599">
        <f t="shared" si="1"/>
        <v>0.643</v>
      </c>
      <c r="Q44" s="209"/>
    </row>
    <row r="45" spans="1:17" ht="15.75" customHeight="1">
      <c r="A45" s="563">
        <v>30</v>
      </c>
      <c r="B45" s="564" t="s">
        <v>22</v>
      </c>
      <c r="C45" s="569">
        <v>4864841</v>
      </c>
      <c r="D45" s="48" t="s">
        <v>14</v>
      </c>
      <c r="E45" s="49" t="s">
        <v>377</v>
      </c>
      <c r="F45" s="578">
        <v>1000</v>
      </c>
      <c r="G45" s="598">
        <v>9443</v>
      </c>
      <c r="H45" s="599">
        <v>9405</v>
      </c>
      <c r="I45" s="599">
        <f t="shared" si="6"/>
        <v>38</v>
      </c>
      <c r="J45" s="599">
        <f t="shared" si="3"/>
        <v>38000</v>
      </c>
      <c r="K45" s="599">
        <f t="shared" si="0"/>
        <v>0.038</v>
      </c>
      <c r="L45" s="600">
        <v>6250</v>
      </c>
      <c r="M45" s="599">
        <v>5664</v>
      </c>
      <c r="N45" s="599">
        <f t="shared" si="7"/>
        <v>586</v>
      </c>
      <c r="O45" s="599">
        <f t="shared" si="5"/>
        <v>586000</v>
      </c>
      <c r="P45" s="599">
        <f t="shared" si="1"/>
        <v>0.586</v>
      </c>
      <c r="Q45" s="209"/>
    </row>
    <row r="46" spans="1:17" ht="15.75" customHeight="1">
      <c r="A46" s="563"/>
      <c r="B46" s="566" t="s">
        <v>127</v>
      </c>
      <c r="C46" s="569"/>
      <c r="D46" s="48"/>
      <c r="E46" s="48"/>
      <c r="F46" s="578"/>
      <c r="G46" s="598"/>
      <c r="H46" s="599"/>
      <c r="I46" s="599"/>
      <c r="J46" s="599"/>
      <c r="K46" s="599"/>
      <c r="L46" s="600"/>
      <c r="M46" s="599"/>
      <c r="N46" s="599"/>
      <c r="O46" s="599"/>
      <c r="P46" s="599"/>
      <c r="Q46" s="209"/>
    </row>
    <row r="47" spans="1:17" ht="15.75" customHeight="1">
      <c r="A47" s="563">
        <v>31</v>
      </c>
      <c r="B47" s="564" t="s">
        <v>128</v>
      </c>
      <c r="C47" s="569">
        <v>4865134</v>
      </c>
      <c r="D47" s="48" t="s">
        <v>14</v>
      </c>
      <c r="E47" s="49" t="s">
        <v>377</v>
      </c>
      <c r="F47" s="578">
        <v>100</v>
      </c>
      <c r="G47" s="598">
        <v>50912</v>
      </c>
      <c r="H47" s="599">
        <v>38048</v>
      </c>
      <c r="I47" s="599">
        <f t="shared" si="6"/>
        <v>12864</v>
      </c>
      <c r="J47" s="599">
        <f t="shared" si="3"/>
        <v>1286400</v>
      </c>
      <c r="K47" s="599">
        <f t="shared" si="0"/>
        <v>1.2864</v>
      </c>
      <c r="L47" s="600">
        <v>1667</v>
      </c>
      <c r="M47" s="599">
        <v>1633</v>
      </c>
      <c r="N47" s="599">
        <f t="shared" si="7"/>
        <v>34</v>
      </c>
      <c r="O47" s="599">
        <f t="shared" si="5"/>
        <v>3400</v>
      </c>
      <c r="P47" s="599">
        <f t="shared" si="1"/>
        <v>0.0034</v>
      </c>
      <c r="Q47" s="209"/>
    </row>
    <row r="48" spans="1:17" ht="15.75" customHeight="1" thickBot="1">
      <c r="A48" s="567">
        <v>32</v>
      </c>
      <c r="B48" s="500" t="s">
        <v>129</v>
      </c>
      <c r="C48" s="570">
        <v>4865135</v>
      </c>
      <c r="D48" s="57" t="s">
        <v>14</v>
      </c>
      <c r="E48" s="55" t="s">
        <v>377</v>
      </c>
      <c r="F48" s="580">
        <v>100</v>
      </c>
      <c r="G48" s="601">
        <v>999753</v>
      </c>
      <c r="H48" s="601">
        <v>992261</v>
      </c>
      <c r="I48" s="601">
        <f t="shared" si="6"/>
        <v>7492</v>
      </c>
      <c r="J48" s="601">
        <f t="shared" si="3"/>
        <v>749200</v>
      </c>
      <c r="K48" s="601">
        <f t="shared" si="0"/>
        <v>0.7492</v>
      </c>
      <c r="L48" s="602">
        <v>999395</v>
      </c>
      <c r="M48" s="601">
        <v>999327</v>
      </c>
      <c r="N48" s="601">
        <f t="shared" si="7"/>
        <v>68</v>
      </c>
      <c r="O48" s="601">
        <f t="shared" si="5"/>
        <v>6800</v>
      </c>
      <c r="P48" s="601">
        <f t="shared" si="1"/>
        <v>0.0068</v>
      </c>
      <c r="Q48" s="210"/>
    </row>
    <row r="49" spans="6:16" ht="15.75" thickTop="1">
      <c r="F49" s="284"/>
      <c r="I49" s="19"/>
      <c r="J49" s="19"/>
      <c r="K49" s="19"/>
      <c r="N49" s="19"/>
      <c r="O49" s="19"/>
      <c r="P49" s="19"/>
    </row>
    <row r="50" spans="2:16" ht="16.5">
      <c r="B50" s="18" t="s">
        <v>148</v>
      </c>
      <c r="F50" s="284"/>
      <c r="I50" s="19"/>
      <c r="J50" s="19"/>
      <c r="K50" s="609">
        <f>SUM(K8:K48)-K27</f>
        <v>2.1689</v>
      </c>
      <c r="N50" s="19"/>
      <c r="O50" s="19"/>
      <c r="P50" s="609">
        <f>SUM(P8:P48)-P27</f>
        <v>2.7500999999999998</v>
      </c>
    </row>
    <row r="51" spans="2:16" ht="15">
      <c r="B51" s="18"/>
      <c r="F51" s="284"/>
      <c r="I51" s="19"/>
      <c r="J51" s="19"/>
      <c r="K51" s="35"/>
      <c r="N51" s="19"/>
      <c r="O51" s="19"/>
      <c r="P51" s="35"/>
    </row>
    <row r="52" spans="2:16" ht="16.5">
      <c r="B52" s="18" t="s">
        <v>149</v>
      </c>
      <c r="F52" s="284"/>
      <c r="I52" s="19"/>
      <c r="J52" s="19"/>
      <c r="K52" s="609">
        <f>SUM(K50:K51)</f>
        <v>2.1689</v>
      </c>
      <c r="N52" s="19"/>
      <c r="O52" s="19"/>
      <c r="P52" s="609">
        <f>SUM(P50:P51)</f>
        <v>2.7500999999999998</v>
      </c>
    </row>
    <row r="53" ht="15">
      <c r="F53" s="284"/>
    </row>
    <row r="54" spans="6:17" ht="15">
      <c r="F54" s="284"/>
      <c r="Q54" s="355" t="str">
        <f>NDPL!$Q$1</f>
        <v>MAY 2010</v>
      </c>
    </row>
    <row r="55" ht="15">
      <c r="F55" s="284"/>
    </row>
    <row r="56" spans="6:17" ht="15">
      <c r="F56" s="284"/>
      <c r="Q56" s="355"/>
    </row>
    <row r="57" spans="1:16" ht="18.75" thickBot="1">
      <c r="A57" s="122" t="s">
        <v>266</v>
      </c>
      <c r="F57" s="284"/>
      <c r="G57" s="7"/>
      <c r="H57" s="7"/>
      <c r="I57" s="58" t="s">
        <v>8</v>
      </c>
      <c r="J57" s="21"/>
      <c r="K57" s="21"/>
      <c r="L57" s="21"/>
      <c r="M57" s="21"/>
      <c r="N57" s="58" t="s">
        <v>7</v>
      </c>
      <c r="O57" s="21"/>
      <c r="P57" s="21"/>
    </row>
    <row r="58" spans="1:17" ht="39.75" thickBot="1" thickTop="1">
      <c r="A58" s="43" t="s">
        <v>9</v>
      </c>
      <c r="B58" s="40" t="s">
        <v>10</v>
      </c>
      <c r="C58" s="41" t="s">
        <v>1</v>
      </c>
      <c r="D58" s="41" t="s">
        <v>2</v>
      </c>
      <c r="E58" s="41" t="s">
        <v>3</v>
      </c>
      <c r="F58" s="41" t="s">
        <v>11</v>
      </c>
      <c r="G58" s="43" t="str">
        <f>NDPL!G5</f>
        <v>FINAL READING 01/06/10</v>
      </c>
      <c r="H58" s="41" t="str">
        <f>NDPL!H5</f>
        <v>INTIAL READING 01/05/10</v>
      </c>
      <c r="I58" s="41" t="s">
        <v>4</v>
      </c>
      <c r="J58" s="41" t="s">
        <v>5</v>
      </c>
      <c r="K58" s="41" t="s">
        <v>6</v>
      </c>
      <c r="L58" s="43" t="str">
        <f>NDPL!G5</f>
        <v>FINAL READING 01/06/10</v>
      </c>
      <c r="M58" s="41" t="str">
        <f>NDPL!H5</f>
        <v>INTIAL READING 01/05/10</v>
      </c>
      <c r="N58" s="41" t="s">
        <v>4</v>
      </c>
      <c r="O58" s="41" t="s">
        <v>5</v>
      </c>
      <c r="P58" s="41" t="s">
        <v>6</v>
      </c>
      <c r="Q58" s="42" t="s">
        <v>336</v>
      </c>
    </row>
    <row r="59" spans="1:16" ht="17.25" thickBot="1" thickTop="1">
      <c r="A59" s="22"/>
      <c r="B59" s="124"/>
      <c r="C59" s="22"/>
      <c r="D59" s="22"/>
      <c r="E59" s="22"/>
      <c r="F59" s="50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7" ht="15.75" customHeight="1" thickTop="1">
      <c r="A60" s="561"/>
      <c r="B60" s="562" t="s">
        <v>134</v>
      </c>
      <c r="C60" s="44"/>
      <c r="D60" s="44"/>
      <c r="E60" s="44"/>
      <c r="F60" s="503"/>
      <c r="G60" s="36"/>
      <c r="H60" s="27"/>
      <c r="I60" s="27"/>
      <c r="J60" s="27"/>
      <c r="K60" s="27"/>
      <c r="L60" s="36"/>
      <c r="M60" s="27"/>
      <c r="N60" s="27"/>
      <c r="O60" s="27"/>
      <c r="P60" s="27"/>
      <c r="Q60" s="208"/>
    </row>
    <row r="61" spans="1:17" ht="15.75" customHeight="1">
      <c r="A61" s="563">
        <v>1</v>
      </c>
      <c r="B61" s="564" t="s">
        <v>17</v>
      </c>
      <c r="C61" s="569">
        <v>4864968</v>
      </c>
      <c r="D61" s="48" t="s">
        <v>14</v>
      </c>
      <c r="E61" s="49" t="s">
        <v>377</v>
      </c>
      <c r="F61" s="578">
        <v>-1000</v>
      </c>
      <c r="G61" s="533">
        <v>999345</v>
      </c>
      <c r="H61" s="520">
        <v>999345</v>
      </c>
      <c r="I61" s="520">
        <f>G61-H61</f>
        <v>0</v>
      </c>
      <c r="J61" s="520">
        <f>$F61*I61</f>
        <v>0</v>
      </c>
      <c r="K61" s="520">
        <f>J61/1000000</f>
        <v>0</v>
      </c>
      <c r="L61" s="519">
        <v>989902</v>
      </c>
      <c r="M61" s="520">
        <v>992547</v>
      </c>
      <c r="N61" s="520">
        <f>L61-M61</f>
        <v>-2645</v>
      </c>
      <c r="O61" s="520">
        <f>$F61*N61</f>
        <v>2645000</v>
      </c>
      <c r="P61" s="520">
        <f>O61/1000000</f>
        <v>2.645</v>
      </c>
      <c r="Q61" s="209"/>
    </row>
    <row r="62" spans="1:17" ht="15.75" customHeight="1">
      <c r="A62" s="563">
        <v>2</v>
      </c>
      <c r="B62" s="564" t="s">
        <v>18</v>
      </c>
      <c r="C62" s="569">
        <v>4864980</v>
      </c>
      <c r="D62" s="48" t="s">
        <v>14</v>
      </c>
      <c r="E62" s="49" t="s">
        <v>377</v>
      </c>
      <c r="F62" s="578">
        <v>-1000</v>
      </c>
      <c r="G62" s="533">
        <v>16334</v>
      </c>
      <c r="H62" s="520">
        <v>16334</v>
      </c>
      <c r="I62" s="520">
        <f>G62-H62</f>
        <v>0</v>
      </c>
      <c r="J62" s="520">
        <f>$F62*I62</f>
        <v>0</v>
      </c>
      <c r="K62" s="520">
        <f>J62/1000000</f>
        <v>0</v>
      </c>
      <c r="L62" s="519">
        <v>991003</v>
      </c>
      <c r="M62" s="520">
        <v>993074</v>
      </c>
      <c r="N62" s="520">
        <f>L62-M62</f>
        <v>-2071</v>
      </c>
      <c r="O62" s="520">
        <f>$F62*N62</f>
        <v>2071000</v>
      </c>
      <c r="P62" s="520">
        <f>O62/1000000</f>
        <v>2.071</v>
      </c>
      <c r="Q62" s="209"/>
    </row>
    <row r="63" spans="1:17" ht="15.75" customHeight="1">
      <c r="A63" s="563">
        <v>3</v>
      </c>
      <c r="B63" s="564" t="s">
        <v>19</v>
      </c>
      <c r="C63" s="569">
        <v>4864981</v>
      </c>
      <c r="D63" s="48" t="s">
        <v>14</v>
      </c>
      <c r="E63" s="49" t="s">
        <v>377</v>
      </c>
      <c r="F63" s="578">
        <v>-1000</v>
      </c>
      <c r="G63" s="533">
        <v>15936</v>
      </c>
      <c r="H63" s="520">
        <v>15936</v>
      </c>
      <c r="I63" s="520">
        <f>G63-H63</f>
        <v>0</v>
      </c>
      <c r="J63" s="520">
        <f>$F63*I63</f>
        <v>0</v>
      </c>
      <c r="K63" s="520">
        <f>J63/1000000</f>
        <v>0</v>
      </c>
      <c r="L63" s="519">
        <v>984738</v>
      </c>
      <c r="M63" s="520">
        <v>987602</v>
      </c>
      <c r="N63" s="520">
        <f>L63-M63</f>
        <v>-2864</v>
      </c>
      <c r="O63" s="520">
        <f>$F63*N63</f>
        <v>2864000</v>
      </c>
      <c r="P63" s="520">
        <f>O63/1000000</f>
        <v>2.864</v>
      </c>
      <c r="Q63" s="209"/>
    </row>
    <row r="64" spans="1:17" ht="15.75" customHeight="1">
      <c r="A64" s="563"/>
      <c r="B64" s="565" t="s">
        <v>135</v>
      </c>
      <c r="C64" s="569"/>
      <c r="D64" s="52"/>
      <c r="E64" s="52"/>
      <c r="F64" s="578"/>
      <c r="G64" s="533"/>
      <c r="H64" s="603"/>
      <c r="I64" s="603"/>
      <c r="J64" s="603"/>
      <c r="K64" s="603"/>
      <c r="L64" s="519"/>
      <c r="M64" s="603"/>
      <c r="N64" s="603"/>
      <c r="O64" s="603"/>
      <c r="P64" s="603"/>
      <c r="Q64" s="209"/>
    </row>
    <row r="65" spans="1:17" ht="15.75" customHeight="1">
      <c r="A65" s="563">
        <v>4</v>
      </c>
      <c r="B65" s="564" t="s">
        <v>136</v>
      </c>
      <c r="C65" s="569">
        <v>4864992</v>
      </c>
      <c r="D65" s="48" t="s">
        <v>14</v>
      </c>
      <c r="E65" s="49" t="s">
        <v>377</v>
      </c>
      <c r="F65" s="578">
        <v>-1000</v>
      </c>
      <c r="G65" s="533">
        <v>27243</v>
      </c>
      <c r="H65" s="603">
        <v>27393</v>
      </c>
      <c r="I65" s="603">
        <f aca="true" t="shared" si="8" ref="I65:I70">G65-H65</f>
        <v>-150</v>
      </c>
      <c r="J65" s="603">
        <f aca="true" t="shared" si="9" ref="J65:J70">$F65*I65</f>
        <v>150000</v>
      </c>
      <c r="K65" s="603">
        <f aca="true" t="shared" si="10" ref="K65:K70">J65/1000000</f>
        <v>0.15</v>
      </c>
      <c r="L65" s="519">
        <v>1350</v>
      </c>
      <c r="M65" s="603">
        <v>1273</v>
      </c>
      <c r="N65" s="603">
        <f aca="true" t="shared" si="11" ref="N65:N70">L65-M65</f>
        <v>77</v>
      </c>
      <c r="O65" s="603">
        <f aca="true" t="shared" si="12" ref="O65:O70">$F65*N65</f>
        <v>-77000</v>
      </c>
      <c r="P65" s="603">
        <f aca="true" t="shared" si="13" ref="P65:P70">O65/1000000</f>
        <v>-0.077</v>
      </c>
      <c r="Q65" s="209"/>
    </row>
    <row r="66" spans="1:17" ht="15.75" customHeight="1">
      <c r="A66" s="563">
        <v>5</v>
      </c>
      <c r="B66" s="564" t="s">
        <v>137</v>
      </c>
      <c r="C66" s="569">
        <v>4864993</v>
      </c>
      <c r="D66" s="48" t="s">
        <v>14</v>
      </c>
      <c r="E66" s="49" t="s">
        <v>377</v>
      </c>
      <c r="F66" s="578">
        <v>-1000</v>
      </c>
      <c r="G66" s="533">
        <v>981239</v>
      </c>
      <c r="H66" s="603">
        <v>981406</v>
      </c>
      <c r="I66" s="603">
        <f t="shared" si="8"/>
        <v>-167</v>
      </c>
      <c r="J66" s="603">
        <f t="shared" si="9"/>
        <v>167000</v>
      </c>
      <c r="K66" s="603">
        <f t="shared" si="10"/>
        <v>0.167</v>
      </c>
      <c r="L66" s="519">
        <v>991147</v>
      </c>
      <c r="M66" s="603">
        <v>991072</v>
      </c>
      <c r="N66" s="603">
        <f t="shared" si="11"/>
        <v>75</v>
      </c>
      <c r="O66" s="603">
        <f t="shared" si="12"/>
        <v>-75000</v>
      </c>
      <c r="P66" s="603">
        <f t="shared" si="13"/>
        <v>-0.075</v>
      </c>
      <c r="Q66" s="209"/>
    </row>
    <row r="67" spans="1:17" ht="15.75" customHeight="1">
      <c r="A67" s="563">
        <v>6</v>
      </c>
      <c r="B67" s="564" t="s">
        <v>138</v>
      </c>
      <c r="C67" s="569">
        <v>4864914</v>
      </c>
      <c r="D67" s="48" t="s">
        <v>14</v>
      </c>
      <c r="E67" s="49" t="s">
        <v>377</v>
      </c>
      <c r="F67" s="578">
        <v>-1000</v>
      </c>
      <c r="G67" s="533">
        <v>1657</v>
      </c>
      <c r="H67" s="603">
        <v>1657</v>
      </c>
      <c r="I67" s="603">
        <f t="shared" si="8"/>
        <v>0</v>
      </c>
      <c r="J67" s="603">
        <f t="shared" si="9"/>
        <v>0</v>
      </c>
      <c r="K67" s="603">
        <f t="shared" si="10"/>
        <v>0</v>
      </c>
      <c r="L67" s="519">
        <v>994968</v>
      </c>
      <c r="M67" s="603">
        <v>993771</v>
      </c>
      <c r="N67" s="603">
        <f t="shared" si="11"/>
        <v>1197</v>
      </c>
      <c r="O67" s="603">
        <f t="shared" si="12"/>
        <v>-1197000</v>
      </c>
      <c r="P67" s="603">
        <f t="shared" si="13"/>
        <v>-1.197</v>
      </c>
      <c r="Q67" s="209"/>
    </row>
    <row r="68" spans="1:17" ht="15.75" customHeight="1">
      <c r="A68" s="563">
        <v>7</v>
      </c>
      <c r="B68" s="564" t="s">
        <v>139</v>
      </c>
      <c r="C68" s="569">
        <v>4865167</v>
      </c>
      <c r="D68" s="48" t="s">
        <v>14</v>
      </c>
      <c r="E68" s="49" t="s">
        <v>377</v>
      </c>
      <c r="F68" s="578">
        <v>-1000</v>
      </c>
      <c r="G68" s="533">
        <v>1050</v>
      </c>
      <c r="H68" s="603">
        <v>1050</v>
      </c>
      <c r="I68" s="603">
        <f t="shared" si="8"/>
        <v>0</v>
      </c>
      <c r="J68" s="603">
        <f t="shared" si="9"/>
        <v>0</v>
      </c>
      <c r="K68" s="603">
        <f t="shared" si="10"/>
        <v>0</v>
      </c>
      <c r="L68" s="519">
        <v>986894</v>
      </c>
      <c r="M68" s="603">
        <v>986827</v>
      </c>
      <c r="N68" s="603">
        <f t="shared" si="11"/>
        <v>67</v>
      </c>
      <c r="O68" s="603">
        <f t="shared" si="12"/>
        <v>-67000</v>
      </c>
      <c r="P68" s="603">
        <f t="shared" si="13"/>
        <v>-0.067</v>
      </c>
      <c r="Q68" s="209"/>
    </row>
    <row r="69" spans="1:17" ht="15.75" customHeight="1">
      <c r="A69" s="563">
        <v>8</v>
      </c>
      <c r="B69" s="564" t="s">
        <v>140</v>
      </c>
      <c r="C69" s="569">
        <v>4864893</v>
      </c>
      <c r="D69" s="48" t="s">
        <v>14</v>
      </c>
      <c r="E69" s="49" t="s">
        <v>377</v>
      </c>
      <c r="F69" s="578">
        <v>-1000</v>
      </c>
      <c r="G69" s="533"/>
      <c r="H69" s="603"/>
      <c r="I69" s="603">
        <f t="shared" si="8"/>
        <v>0</v>
      </c>
      <c r="J69" s="603">
        <f t="shared" si="9"/>
        <v>0</v>
      </c>
      <c r="K69" s="603">
        <f t="shared" si="10"/>
        <v>0</v>
      </c>
      <c r="L69" s="519"/>
      <c r="M69" s="603"/>
      <c r="N69" s="603">
        <f t="shared" si="11"/>
        <v>0</v>
      </c>
      <c r="O69" s="603">
        <f t="shared" si="12"/>
        <v>0</v>
      </c>
      <c r="P69" s="603">
        <f t="shared" si="13"/>
        <v>0</v>
      </c>
      <c r="Q69" s="209"/>
    </row>
    <row r="70" spans="1:17" ht="15.75" customHeight="1">
      <c r="A70" s="563">
        <v>9</v>
      </c>
      <c r="B70" s="564" t="s">
        <v>141</v>
      </c>
      <c r="C70" s="569">
        <v>4864918</v>
      </c>
      <c r="D70" s="48" t="s">
        <v>14</v>
      </c>
      <c r="E70" s="49" t="s">
        <v>377</v>
      </c>
      <c r="F70" s="578">
        <v>-1000</v>
      </c>
      <c r="G70" s="533">
        <v>999922</v>
      </c>
      <c r="H70" s="603">
        <v>999922</v>
      </c>
      <c r="I70" s="603">
        <f t="shared" si="8"/>
        <v>0</v>
      </c>
      <c r="J70" s="603">
        <f t="shared" si="9"/>
        <v>0</v>
      </c>
      <c r="K70" s="603">
        <f t="shared" si="10"/>
        <v>0</v>
      </c>
      <c r="L70" s="519">
        <v>989063</v>
      </c>
      <c r="M70" s="603">
        <v>988941</v>
      </c>
      <c r="N70" s="603">
        <f t="shared" si="11"/>
        <v>122</v>
      </c>
      <c r="O70" s="603">
        <f t="shared" si="12"/>
        <v>-122000</v>
      </c>
      <c r="P70" s="603">
        <f t="shared" si="13"/>
        <v>-0.122</v>
      </c>
      <c r="Q70" s="209"/>
    </row>
    <row r="71" spans="1:17" ht="15.75" customHeight="1">
      <c r="A71" s="563"/>
      <c r="B71" s="566" t="s">
        <v>142</v>
      </c>
      <c r="C71" s="569"/>
      <c r="D71" s="48"/>
      <c r="E71" s="48"/>
      <c r="F71" s="578"/>
      <c r="G71" s="533"/>
      <c r="H71" s="603"/>
      <c r="I71" s="603"/>
      <c r="J71" s="603"/>
      <c r="K71" s="603"/>
      <c r="L71" s="519"/>
      <c r="M71" s="603"/>
      <c r="N71" s="603"/>
      <c r="O71" s="603"/>
      <c r="P71" s="603"/>
      <c r="Q71" s="209"/>
    </row>
    <row r="72" spans="1:17" ht="15.75" customHeight="1">
      <c r="A72" s="563">
        <v>10</v>
      </c>
      <c r="B72" s="564" t="s">
        <v>143</v>
      </c>
      <c r="C72" s="569">
        <v>4864916</v>
      </c>
      <c r="D72" s="48" t="s">
        <v>14</v>
      </c>
      <c r="E72" s="49" t="s">
        <v>377</v>
      </c>
      <c r="F72" s="578">
        <v>-1000</v>
      </c>
      <c r="G72" s="533">
        <v>13781</v>
      </c>
      <c r="H72" s="603">
        <v>13779</v>
      </c>
      <c r="I72" s="603">
        <f>G72-H72</f>
        <v>2</v>
      </c>
      <c r="J72" s="603">
        <f>$F72*I72</f>
        <v>-2000</v>
      </c>
      <c r="K72" s="603">
        <f>J72/1000000</f>
        <v>-0.002</v>
      </c>
      <c r="L72" s="519">
        <v>983626</v>
      </c>
      <c r="M72" s="603">
        <v>987340</v>
      </c>
      <c r="N72" s="603">
        <f>L72-M72</f>
        <v>-3714</v>
      </c>
      <c r="O72" s="603">
        <f>$F72*N72</f>
        <v>3714000</v>
      </c>
      <c r="P72" s="606">
        <f>O72/1000000</f>
        <v>3.714</v>
      </c>
      <c r="Q72" s="209"/>
    </row>
    <row r="73" spans="1:17" ht="15.75" customHeight="1">
      <c r="A73" s="563">
        <v>11</v>
      </c>
      <c r="B73" s="564" t="s">
        <v>144</v>
      </c>
      <c r="C73" s="569">
        <v>4864917</v>
      </c>
      <c r="D73" s="48" t="s">
        <v>14</v>
      </c>
      <c r="E73" s="49" t="s">
        <v>377</v>
      </c>
      <c r="F73" s="578">
        <v>-1000</v>
      </c>
      <c r="G73" s="533">
        <v>973517</v>
      </c>
      <c r="H73" s="603">
        <v>973517</v>
      </c>
      <c r="I73" s="603">
        <f>G73-H73</f>
        <v>0</v>
      </c>
      <c r="J73" s="603">
        <f>$F73*I73</f>
        <v>0</v>
      </c>
      <c r="K73" s="603">
        <f>J73/1000000</f>
        <v>0</v>
      </c>
      <c r="L73" s="519">
        <v>954708</v>
      </c>
      <c r="M73" s="603">
        <v>959851</v>
      </c>
      <c r="N73" s="603">
        <f>L73-M73</f>
        <v>-5143</v>
      </c>
      <c r="O73" s="603">
        <f>$F73*N73</f>
        <v>5143000</v>
      </c>
      <c r="P73" s="606">
        <f>O73/1000000</f>
        <v>5.143</v>
      </c>
      <c r="Q73" s="209"/>
    </row>
    <row r="74" spans="1:17" ht="15.75" customHeight="1">
      <c r="A74" s="563"/>
      <c r="B74" s="565" t="s">
        <v>145</v>
      </c>
      <c r="C74" s="569"/>
      <c r="D74" s="52"/>
      <c r="E74" s="52"/>
      <c r="F74" s="578"/>
      <c r="G74" s="533"/>
      <c r="H74" s="603"/>
      <c r="I74" s="603"/>
      <c r="J74" s="603"/>
      <c r="K74" s="603"/>
      <c r="L74" s="519"/>
      <c r="M74" s="603"/>
      <c r="N74" s="603"/>
      <c r="O74" s="603"/>
      <c r="P74" s="603"/>
      <c r="Q74" s="209"/>
    </row>
    <row r="75" spans="1:17" ht="15.75" customHeight="1">
      <c r="A75" s="563">
        <v>12</v>
      </c>
      <c r="B75" s="564" t="s">
        <v>146</v>
      </c>
      <c r="C75" s="569">
        <v>4865053</v>
      </c>
      <c r="D75" s="48" t="s">
        <v>14</v>
      </c>
      <c r="E75" s="49" t="s">
        <v>377</v>
      </c>
      <c r="F75" s="578">
        <v>-1000</v>
      </c>
      <c r="G75" s="533">
        <v>21009</v>
      </c>
      <c r="H75" s="603">
        <v>21009</v>
      </c>
      <c r="I75" s="603">
        <f>G75-H75</f>
        <v>0</v>
      </c>
      <c r="J75" s="603">
        <f>$F75*I75</f>
        <v>0</v>
      </c>
      <c r="K75" s="603">
        <f>J75/1000000</f>
        <v>0</v>
      </c>
      <c r="L75" s="519">
        <v>11568</v>
      </c>
      <c r="M75" s="603">
        <v>8316</v>
      </c>
      <c r="N75" s="603">
        <f>L75-M75</f>
        <v>3252</v>
      </c>
      <c r="O75" s="603">
        <f>$F75*N75</f>
        <v>-3252000</v>
      </c>
      <c r="P75" s="603">
        <f>O75/1000000</f>
        <v>-3.252</v>
      </c>
      <c r="Q75" s="209"/>
    </row>
    <row r="76" spans="1:17" ht="15.75" customHeight="1">
      <c r="A76" s="563">
        <v>13</v>
      </c>
      <c r="B76" s="564" t="s">
        <v>147</v>
      </c>
      <c r="C76" s="569">
        <v>4864986</v>
      </c>
      <c r="D76" s="48" t="s">
        <v>14</v>
      </c>
      <c r="E76" s="49" t="s">
        <v>377</v>
      </c>
      <c r="F76" s="578">
        <v>-1000</v>
      </c>
      <c r="G76" s="533">
        <v>14258</v>
      </c>
      <c r="H76" s="520">
        <v>14235</v>
      </c>
      <c r="I76" s="520">
        <f>G76-H76</f>
        <v>23</v>
      </c>
      <c r="J76" s="520">
        <f>$F76*I76</f>
        <v>-23000</v>
      </c>
      <c r="K76" s="520">
        <f>J76/1000000</f>
        <v>-0.023</v>
      </c>
      <c r="L76" s="519">
        <v>20720</v>
      </c>
      <c r="M76" s="520">
        <v>17730</v>
      </c>
      <c r="N76" s="520">
        <f>L76-M76</f>
        <v>2990</v>
      </c>
      <c r="O76" s="520">
        <f>$F76*N76</f>
        <v>-2990000</v>
      </c>
      <c r="P76" s="520">
        <f>O76/1000000</f>
        <v>-2.99</v>
      </c>
      <c r="Q76" s="209"/>
    </row>
    <row r="77" spans="1:17" ht="15.75" customHeight="1">
      <c r="A77" s="563"/>
      <c r="B77" s="566" t="s">
        <v>152</v>
      </c>
      <c r="C77" s="569"/>
      <c r="D77" s="48"/>
      <c r="E77" s="48"/>
      <c r="F77" s="578"/>
      <c r="G77" s="604"/>
      <c r="H77" s="520"/>
      <c r="I77" s="520"/>
      <c r="J77" s="520"/>
      <c r="K77" s="520"/>
      <c r="L77" s="604"/>
      <c r="M77" s="520"/>
      <c r="N77" s="520"/>
      <c r="O77" s="520"/>
      <c r="P77" s="520"/>
      <c r="Q77" s="209"/>
    </row>
    <row r="78" spans="1:17" ht="15.75" customHeight="1" thickBot="1">
      <c r="A78" s="567">
        <v>14</v>
      </c>
      <c r="B78" s="568" t="s">
        <v>153</v>
      </c>
      <c r="C78" s="570">
        <v>4902528</v>
      </c>
      <c r="D78" s="125" t="s">
        <v>14</v>
      </c>
      <c r="E78" s="55" t="s">
        <v>377</v>
      </c>
      <c r="F78" s="580">
        <v>100</v>
      </c>
      <c r="G78" s="605">
        <v>11525</v>
      </c>
      <c r="H78" s="525">
        <v>11525</v>
      </c>
      <c r="I78" s="525">
        <f>G78-H78</f>
        <v>0</v>
      </c>
      <c r="J78" s="525">
        <f>$F78*I78</f>
        <v>0</v>
      </c>
      <c r="K78" s="525">
        <f>J78/1000000</f>
        <v>0</v>
      </c>
      <c r="L78" s="524">
        <v>4086</v>
      </c>
      <c r="M78" s="525">
        <v>4086</v>
      </c>
      <c r="N78" s="525">
        <f>L78-M78</f>
        <v>0</v>
      </c>
      <c r="O78" s="525">
        <f>$F78*N78</f>
        <v>0</v>
      </c>
      <c r="P78" s="525">
        <f>O78/1000000</f>
        <v>0</v>
      </c>
      <c r="Q78" s="210"/>
    </row>
    <row r="79" spans="1:16" ht="15.75" thickTop="1">
      <c r="A79" s="11"/>
      <c r="B79" s="20"/>
      <c r="C79" s="13"/>
      <c r="D79" s="14"/>
      <c r="E79" s="10"/>
      <c r="F79" s="501"/>
      <c r="G79" s="123"/>
      <c r="H79" s="21"/>
      <c r="I79" s="23"/>
      <c r="J79" s="23"/>
      <c r="K79" s="23"/>
      <c r="L79" s="21"/>
      <c r="M79" s="21"/>
      <c r="N79" s="23"/>
      <c r="O79" s="23"/>
      <c r="P79" s="23"/>
    </row>
    <row r="80" spans="2:16" ht="18">
      <c r="B80" s="448" t="s">
        <v>268</v>
      </c>
      <c r="F80" s="284"/>
      <c r="I80" s="19"/>
      <c r="J80" s="19"/>
      <c r="K80" s="560">
        <f>SUM(K61:K78)</f>
        <v>0.292</v>
      </c>
      <c r="L80" s="21"/>
      <c r="N80" s="19"/>
      <c r="O80" s="19"/>
      <c r="P80" s="560">
        <f>SUM(P61:P78)</f>
        <v>8.657000000000002</v>
      </c>
    </row>
    <row r="81" spans="2:16" ht="18">
      <c r="B81" s="448"/>
      <c r="F81" s="284"/>
      <c r="I81" s="19"/>
      <c r="J81" s="19"/>
      <c r="K81" s="23"/>
      <c r="L81" s="21"/>
      <c r="N81" s="19"/>
      <c r="O81" s="19"/>
      <c r="P81" s="451"/>
    </row>
    <row r="82" spans="2:16" ht="18">
      <c r="B82" s="448" t="s">
        <v>155</v>
      </c>
      <c r="F82" s="284"/>
      <c r="I82" s="19"/>
      <c r="J82" s="19"/>
      <c r="K82" s="560">
        <f>SUM(K80:K81)</f>
        <v>0.292</v>
      </c>
      <c r="L82" s="21"/>
      <c r="N82" s="19"/>
      <c r="O82" s="19"/>
      <c r="P82" s="560">
        <f>SUM(P80:P81)</f>
        <v>8.657000000000002</v>
      </c>
    </row>
    <row r="83" spans="6:16" ht="15">
      <c r="F83" s="284"/>
      <c r="I83" s="19"/>
      <c r="J83" s="19"/>
      <c r="K83" s="23"/>
      <c r="L83" s="21"/>
      <c r="N83" s="19"/>
      <c r="O83" s="19"/>
      <c r="P83" s="23"/>
    </row>
    <row r="84" spans="6:16" ht="15">
      <c r="F84" s="284"/>
      <c r="I84" s="19"/>
      <c r="J84" s="19"/>
      <c r="K84" s="23"/>
      <c r="L84" s="21"/>
      <c r="N84" s="19"/>
      <c r="O84" s="19"/>
      <c r="P84" s="23"/>
    </row>
    <row r="85" spans="6:18" ht="15">
      <c r="F85" s="284"/>
      <c r="I85" s="19"/>
      <c r="J85" s="19"/>
      <c r="K85" s="23"/>
      <c r="L85" s="21"/>
      <c r="N85" s="19"/>
      <c r="O85" s="19"/>
      <c r="P85" s="23"/>
      <c r="Q85" s="355" t="str">
        <f>NDPL!Q1</f>
        <v>MAY 2010</v>
      </c>
      <c r="R85" s="355"/>
    </row>
    <row r="86" spans="1:16" ht="18.75" thickBot="1">
      <c r="A86" s="469" t="s">
        <v>267</v>
      </c>
      <c r="F86" s="284"/>
      <c r="G86" s="7"/>
      <c r="H86" s="7"/>
      <c r="I86" s="58" t="s">
        <v>8</v>
      </c>
      <c r="J86" s="21"/>
      <c r="K86" s="21"/>
      <c r="L86" s="21"/>
      <c r="M86" s="21"/>
      <c r="N86" s="58" t="s">
        <v>7</v>
      </c>
      <c r="O86" s="21"/>
      <c r="P86" s="21"/>
    </row>
    <row r="87" spans="1:17" ht="39.75" thickBot="1" thickTop="1">
      <c r="A87" s="43" t="s">
        <v>9</v>
      </c>
      <c r="B87" s="40" t="s">
        <v>10</v>
      </c>
      <c r="C87" s="41" t="s">
        <v>1</v>
      </c>
      <c r="D87" s="41" t="s">
        <v>2</v>
      </c>
      <c r="E87" s="41" t="s">
        <v>3</v>
      </c>
      <c r="F87" s="41" t="s">
        <v>11</v>
      </c>
      <c r="G87" s="43" t="str">
        <f>NDPL!G5</f>
        <v>FINAL READING 01/06/10</v>
      </c>
      <c r="H87" s="41" t="str">
        <f>NDPL!H5</f>
        <v>INTIAL READING 01/05/10</v>
      </c>
      <c r="I87" s="41" t="s">
        <v>4</v>
      </c>
      <c r="J87" s="41" t="s">
        <v>5</v>
      </c>
      <c r="K87" s="41" t="s">
        <v>6</v>
      </c>
      <c r="L87" s="43" t="str">
        <f>NDPL!G5</f>
        <v>FINAL READING 01/06/10</v>
      </c>
      <c r="M87" s="41" t="str">
        <f>NDPL!H5</f>
        <v>INTIAL READING 01/05/10</v>
      </c>
      <c r="N87" s="41" t="s">
        <v>4</v>
      </c>
      <c r="O87" s="41" t="s">
        <v>5</v>
      </c>
      <c r="P87" s="41" t="s">
        <v>6</v>
      </c>
      <c r="Q87" s="42" t="s">
        <v>336</v>
      </c>
    </row>
    <row r="88" spans="1:16" ht="17.25" thickBot="1" thickTop="1">
      <c r="A88" s="6"/>
      <c r="B88" s="51"/>
      <c r="C88" s="4"/>
      <c r="D88" s="4"/>
      <c r="E88" s="4"/>
      <c r="F88" s="504"/>
      <c r="G88" s="4"/>
      <c r="H88" s="4"/>
      <c r="I88" s="4"/>
      <c r="J88" s="4"/>
      <c r="K88" s="4"/>
      <c r="L88" s="22"/>
      <c r="M88" s="4"/>
      <c r="N88" s="4"/>
      <c r="O88" s="4"/>
      <c r="P88" s="4"/>
    </row>
    <row r="89" spans="1:17" ht="15.75" customHeight="1" thickTop="1">
      <c r="A89" s="561"/>
      <c r="B89" s="572" t="s">
        <v>36</v>
      </c>
      <c r="C89" s="573"/>
      <c r="D89" s="116"/>
      <c r="E89" s="126"/>
      <c r="F89" s="505"/>
      <c r="G89" s="39"/>
      <c r="H89" s="27"/>
      <c r="I89" s="28"/>
      <c r="J89" s="28"/>
      <c r="K89" s="28"/>
      <c r="L89" s="26"/>
      <c r="M89" s="27"/>
      <c r="N89" s="28"/>
      <c r="O89" s="28"/>
      <c r="P89" s="28"/>
      <c r="Q89" s="208"/>
    </row>
    <row r="90" spans="1:17" ht="15.75" customHeight="1">
      <c r="A90" s="563">
        <v>1</v>
      </c>
      <c r="B90" s="564" t="s">
        <v>39</v>
      </c>
      <c r="C90" s="569">
        <v>4864889</v>
      </c>
      <c r="D90" s="48" t="s">
        <v>14</v>
      </c>
      <c r="E90" s="49" t="s">
        <v>377</v>
      </c>
      <c r="F90" s="578">
        <v>-1000</v>
      </c>
      <c r="G90" s="607">
        <v>993452</v>
      </c>
      <c r="H90" s="599">
        <v>993449</v>
      </c>
      <c r="I90" s="599">
        <f>G90-H90</f>
        <v>3</v>
      </c>
      <c r="J90" s="599">
        <f aca="true" t="shared" si="14" ref="J90:J97">$F90*I90</f>
        <v>-3000</v>
      </c>
      <c r="K90" s="599">
        <f aca="true" t="shared" si="15" ref="K90:K97">J90/1000000</f>
        <v>-0.003</v>
      </c>
      <c r="L90" s="519">
        <v>998726</v>
      </c>
      <c r="M90" s="520">
        <v>998782</v>
      </c>
      <c r="N90" s="520">
        <f>L90-M90</f>
        <v>-56</v>
      </c>
      <c r="O90" s="520">
        <f aca="true" t="shared" si="16" ref="O90:O97">$F90*N90</f>
        <v>56000</v>
      </c>
      <c r="P90" s="520">
        <f aca="true" t="shared" si="17" ref="P90:P97">O90/1000000</f>
        <v>0.056</v>
      </c>
      <c r="Q90" s="209"/>
    </row>
    <row r="91" spans="1:17" ht="15.75" customHeight="1">
      <c r="A91" s="563">
        <v>2</v>
      </c>
      <c r="B91" s="564" t="s">
        <v>40</v>
      </c>
      <c r="C91" s="569">
        <v>4864800</v>
      </c>
      <c r="D91" s="48" t="s">
        <v>14</v>
      </c>
      <c r="E91" s="49" t="s">
        <v>377</v>
      </c>
      <c r="F91" s="578">
        <v>-100</v>
      </c>
      <c r="G91" s="607"/>
      <c r="H91" s="417"/>
      <c r="I91" s="599">
        <f aca="true" t="shared" si="18" ref="I91:I97">G91-H91</f>
        <v>0</v>
      </c>
      <c r="J91" s="599">
        <f t="shared" si="14"/>
        <v>0</v>
      </c>
      <c r="K91" s="599">
        <f t="shared" si="15"/>
        <v>0</v>
      </c>
      <c r="L91" s="519"/>
      <c r="M91" s="520"/>
      <c r="N91" s="520">
        <f aca="true" t="shared" si="19" ref="N91:N97">L91-M91</f>
        <v>0</v>
      </c>
      <c r="O91" s="520">
        <f t="shared" si="16"/>
        <v>0</v>
      </c>
      <c r="P91" s="520">
        <f t="shared" si="17"/>
        <v>0</v>
      </c>
      <c r="Q91" s="209"/>
    </row>
    <row r="92" spans="1:17" ht="15.75" customHeight="1">
      <c r="A92" s="563"/>
      <c r="B92" s="566" t="s">
        <v>117</v>
      </c>
      <c r="C92" s="569"/>
      <c r="D92" s="48"/>
      <c r="E92" s="49"/>
      <c r="F92" s="578"/>
      <c r="G92" s="607"/>
      <c r="H92" s="599"/>
      <c r="I92" s="599"/>
      <c r="J92" s="599"/>
      <c r="K92" s="599"/>
      <c r="L92" s="519"/>
      <c r="M92" s="520"/>
      <c r="N92" s="520"/>
      <c r="O92" s="520"/>
      <c r="P92" s="520"/>
      <c r="Q92" s="209"/>
    </row>
    <row r="93" spans="1:17" ht="15.75" customHeight="1">
      <c r="A93" s="563">
        <v>3</v>
      </c>
      <c r="B93" s="499" t="s">
        <v>118</v>
      </c>
      <c r="C93" s="569">
        <v>4865136</v>
      </c>
      <c r="D93" s="52" t="s">
        <v>14</v>
      </c>
      <c r="E93" s="49" t="s">
        <v>377</v>
      </c>
      <c r="F93" s="578">
        <v>-100</v>
      </c>
      <c r="G93" s="607">
        <v>1338</v>
      </c>
      <c r="H93" s="599">
        <v>1386</v>
      </c>
      <c r="I93" s="599">
        <f t="shared" si="18"/>
        <v>-48</v>
      </c>
      <c r="J93" s="599">
        <f t="shared" si="14"/>
        <v>4800</v>
      </c>
      <c r="K93" s="599">
        <f t="shared" si="15"/>
        <v>0.0048</v>
      </c>
      <c r="L93" s="519">
        <v>44213</v>
      </c>
      <c r="M93" s="520">
        <v>43785</v>
      </c>
      <c r="N93" s="520">
        <f t="shared" si="19"/>
        <v>428</v>
      </c>
      <c r="O93" s="520">
        <f t="shared" si="16"/>
        <v>-42800</v>
      </c>
      <c r="P93" s="523">
        <f t="shared" si="17"/>
        <v>-0.0428</v>
      </c>
      <c r="Q93" s="209"/>
    </row>
    <row r="94" spans="1:17" ht="15.75" customHeight="1">
      <c r="A94" s="563">
        <v>4</v>
      </c>
      <c r="B94" s="564" t="s">
        <v>119</v>
      </c>
      <c r="C94" s="569">
        <v>4865137</v>
      </c>
      <c r="D94" s="48" t="s">
        <v>14</v>
      </c>
      <c r="E94" s="49" t="s">
        <v>377</v>
      </c>
      <c r="F94" s="578">
        <v>-100</v>
      </c>
      <c r="G94" s="607">
        <v>1130</v>
      </c>
      <c r="H94" s="599">
        <v>1139</v>
      </c>
      <c r="I94" s="599">
        <f t="shared" si="18"/>
        <v>-9</v>
      </c>
      <c r="J94" s="599">
        <f t="shared" si="14"/>
        <v>900</v>
      </c>
      <c r="K94" s="599">
        <f t="shared" si="15"/>
        <v>0.0009</v>
      </c>
      <c r="L94" s="519">
        <v>97333</v>
      </c>
      <c r="M94" s="520">
        <v>93529</v>
      </c>
      <c r="N94" s="520">
        <f t="shared" si="19"/>
        <v>3804</v>
      </c>
      <c r="O94" s="520">
        <f t="shared" si="16"/>
        <v>-380400</v>
      </c>
      <c r="P94" s="520">
        <f t="shared" si="17"/>
        <v>-0.3804</v>
      </c>
      <c r="Q94" s="209"/>
    </row>
    <row r="95" spans="1:17" ht="15.75" customHeight="1">
      <c r="A95" s="563">
        <v>5</v>
      </c>
      <c r="B95" s="564" t="s">
        <v>120</v>
      </c>
      <c r="C95" s="569">
        <v>4865138</v>
      </c>
      <c r="D95" s="48" t="s">
        <v>14</v>
      </c>
      <c r="E95" s="49" t="s">
        <v>377</v>
      </c>
      <c r="F95" s="578">
        <v>-100</v>
      </c>
      <c r="G95" s="607">
        <v>999807</v>
      </c>
      <c r="H95" s="417">
        <v>999809</v>
      </c>
      <c r="I95" s="599">
        <f t="shared" si="18"/>
        <v>-2</v>
      </c>
      <c r="J95" s="599">
        <f t="shared" si="14"/>
        <v>200</v>
      </c>
      <c r="K95" s="599">
        <f t="shared" si="15"/>
        <v>0.0002</v>
      </c>
      <c r="L95" s="519">
        <v>6797</v>
      </c>
      <c r="M95" s="523">
        <v>5787</v>
      </c>
      <c r="N95" s="520">
        <f t="shared" si="19"/>
        <v>1010</v>
      </c>
      <c r="O95" s="520">
        <f t="shared" si="16"/>
        <v>-101000</v>
      </c>
      <c r="P95" s="520">
        <f t="shared" si="17"/>
        <v>-0.101</v>
      </c>
      <c r="Q95" s="209"/>
    </row>
    <row r="96" spans="1:17" ht="15.75" customHeight="1">
      <c r="A96" s="563">
        <v>6</v>
      </c>
      <c r="B96" s="564" t="s">
        <v>121</v>
      </c>
      <c r="C96" s="569">
        <v>4865139</v>
      </c>
      <c r="D96" s="48" t="s">
        <v>14</v>
      </c>
      <c r="E96" s="49" t="s">
        <v>377</v>
      </c>
      <c r="F96" s="578">
        <v>-100</v>
      </c>
      <c r="G96" s="607">
        <v>2719</v>
      </c>
      <c r="H96" s="417">
        <v>2639</v>
      </c>
      <c r="I96" s="599">
        <f t="shared" si="18"/>
        <v>80</v>
      </c>
      <c r="J96" s="599">
        <f t="shared" si="14"/>
        <v>-8000</v>
      </c>
      <c r="K96" s="599">
        <f t="shared" si="15"/>
        <v>-0.008</v>
      </c>
      <c r="L96" s="519">
        <v>53110</v>
      </c>
      <c r="M96" s="523">
        <v>49883</v>
      </c>
      <c r="N96" s="520">
        <f t="shared" si="19"/>
        <v>3227</v>
      </c>
      <c r="O96" s="520">
        <f t="shared" si="16"/>
        <v>-322700</v>
      </c>
      <c r="P96" s="520">
        <f t="shared" si="17"/>
        <v>-0.3227</v>
      </c>
      <c r="Q96" s="209"/>
    </row>
    <row r="97" spans="1:17" ht="15.75" customHeight="1">
      <c r="A97" s="563">
        <v>7</v>
      </c>
      <c r="B97" s="564" t="s">
        <v>122</v>
      </c>
      <c r="C97" s="569">
        <v>4864948</v>
      </c>
      <c r="D97" s="48" t="s">
        <v>14</v>
      </c>
      <c r="E97" s="49" t="s">
        <v>377</v>
      </c>
      <c r="F97" s="578">
        <v>-1000</v>
      </c>
      <c r="G97" s="607">
        <v>21845</v>
      </c>
      <c r="H97" s="417">
        <v>19999</v>
      </c>
      <c r="I97" s="599">
        <f t="shared" si="18"/>
        <v>1846</v>
      </c>
      <c r="J97" s="599">
        <f t="shared" si="14"/>
        <v>-1846000</v>
      </c>
      <c r="K97" s="599">
        <f t="shared" si="15"/>
        <v>-1.846</v>
      </c>
      <c r="L97" s="519">
        <v>194</v>
      </c>
      <c r="M97" s="523">
        <v>194</v>
      </c>
      <c r="N97" s="520">
        <f t="shared" si="19"/>
        <v>0</v>
      </c>
      <c r="O97" s="520">
        <f t="shared" si="16"/>
        <v>0</v>
      </c>
      <c r="P97" s="520">
        <f t="shared" si="17"/>
        <v>0</v>
      </c>
      <c r="Q97" s="209"/>
    </row>
    <row r="98" spans="1:17" ht="15.75" customHeight="1">
      <c r="A98" s="563"/>
      <c r="B98" s="565" t="s">
        <v>123</v>
      </c>
      <c r="C98" s="569"/>
      <c r="D98" s="52"/>
      <c r="E98" s="52"/>
      <c r="F98" s="578"/>
      <c r="G98" s="607"/>
      <c r="H98" s="599"/>
      <c r="I98" s="599"/>
      <c r="J98" s="599"/>
      <c r="K98" s="599"/>
      <c r="L98" s="519"/>
      <c r="M98" s="520"/>
      <c r="N98" s="520"/>
      <c r="O98" s="520"/>
      <c r="P98" s="520"/>
      <c r="Q98" s="209"/>
    </row>
    <row r="99" spans="1:17" ht="15.75" customHeight="1">
      <c r="A99" s="563"/>
      <c r="B99" s="564"/>
      <c r="C99" s="569"/>
      <c r="D99" s="48"/>
      <c r="E99" s="48"/>
      <c r="F99" s="578"/>
      <c r="G99" s="607"/>
      <c r="H99" s="599"/>
      <c r="I99" s="599"/>
      <c r="J99" s="599"/>
      <c r="K99" s="599"/>
      <c r="L99" s="519"/>
      <c r="M99" s="520"/>
      <c r="N99" s="520"/>
      <c r="O99" s="520"/>
      <c r="P99" s="520"/>
      <c r="Q99" s="209"/>
    </row>
    <row r="100" spans="1:17" ht="15.75" customHeight="1">
      <c r="A100" s="563">
        <v>8</v>
      </c>
      <c r="B100" s="564" t="s">
        <v>124</v>
      </c>
      <c r="C100" s="569">
        <v>4864951</v>
      </c>
      <c r="D100" s="48" t="s">
        <v>14</v>
      </c>
      <c r="E100" s="49" t="s">
        <v>377</v>
      </c>
      <c r="F100" s="578">
        <v>-1000</v>
      </c>
      <c r="G100" s="607">
        <v>999978</v>
      </c>
      <c r="H100" s="417">
        <v>999977</v>
      </c>
      <c r="I100" s="599">
        <f>G100-H100</f>
        <v>1</v>
      </c>
      <c r="J100" s="599">
        <f aca="true" t="shared" si="20" ref="J100:J107">$F100*I100</f>
        <v>-1000</v>
      </c>
      <c r="K100" s="599">
        <f aca="true" t="shared" si="21" ref="K100:K107">J100/1000000</f>
        <v>-0.001</v>
      </c>
      <c r="L100" s="519">
        <v>34451</v>
      </c>
      <c r="M100" s="523">
        <v>33454</v>
      </c>
      <c r="N100" s="520">
        <f>L100-M100</f>
        <v>997</v>
      </c>
      <c r="O100" s="520">
        <f aca="true" t="shared" si="22" ref="O100:O107">$F100*N100</f>
        <v>-997000</v>
      </c>
      <c r="P100" s="520">
        <f aca="true" t="shared" si="23" ref="P100:P107">O100/1000000</f>
        <v>-0.997</v>
      </c>
      <c r="Q100" s="209"/>
    </row>
    <row r="101" spans="1:17" ht="15.75" customHeight="1">
      <c r="A101" s="563">
        <v>9</v>
      </c>
      <c r="B101" s="564" t="s">
        <v>125</v>
      </c>
      <c r="C101" s="569">
        <v>4864952</v>
      </c>
      <c r="D101" s="48" t="s">
        <v>14</v>
      </c>
      <c r="E101" s="49" t="s">
        <v>377</v>
      </c>
      <c r="F101" s="578">
        <v>-1000</v>
      </c>
      <c r="G101" s="607">
        <v>999910</v>
      </c>
      <c r="H101" s="417">
        <v>999910</v>
      </c>
      <c r="I101" s="599">
        <f>G101-H101</f>
        <v>0</v>
      </c>
      <c r="J101" s="599">
        <f t="shared" si="20"/>
        <v>0</v>
      </c>
      <c r="K101" s="599">
        <f t="shared" si="21"/>
        <v>0</v>
      </c>
      <c r="L101" s="522">
        <v>22064</v>
      </c>
      <c r="M101" s="523">
        <v>21585</v>
      </c>
      <c r="N101" s="520">
        <f>L101-M101</f>
        <v>479</v>
      </c>
      <c r="O101" s="520">
        <f t="shared" si="22"/>
        <v>-479000</v>
      </c>
      <c r="P101" s="520">
        <f t="shared" si="23"/>
        <v>-0.479</v>
      </c>
      <c r="Q101" s="209"/>
    </row>
    <row r="102" spans="1:17" ht="15.75" customHeight="1">
      <c r="A102" s="563"/>
      <c r="B102" s="564"/>
      <c r="C102" s="569"/>
      <c r="D102" s="48"/>
      <c r="E102" s="48"/>
      <c r="F102" s="578"/>
      <c r="G102" s="607"/>
      <c r="H102" s="599"/>
      <c r="I102" s="599"/>
      <c r="J102" s="599"/>
      <c r="K102" s="599"/>
      <c r="L102" s="519"/>
      <c r="M102" s="520"/>
      <c r="N102" s="520"/>
      <c r="O102" s="520"/>
      <c r="P102" s="520"/>
      <c r="Q102" s="209"/>
    </row>
    <row r="103" spans="1:17" ht="15.75" customHeight="1">
      <c r="A103" s="563"/>
      <c r="B103" s="566" t="s">
        <v>126</v>
      </c>
      <c r="C103" s="569"/>
      <c r="D103" s="48"/>
      <c r="E103" s="48"/>
      <c r="F103" s="578"/>
      <c r="G103" s="607"/>
      <c r="H103" s="599"/>
      <c r="I103" s="599"/>
      <c r="J103" s="599"/>
      <c r="K103" s="599"/>
      <c r="L103" s="519"/>
      <c r="M103" s="520"/>
      <c r="N103" s="520"/>
      <c r="O103" s="520"/>
      <c r="P103" s="520"/>
      <c r="Q103" s="209"/>
    </row>
    <row r="104" spans="1:17" ht="15.75" customHeight="1">
      <c r="A104" s="563">
        <v>10</v>
      </c>
      <c r="B104" s="499" t="s">
        <v>51</v>
      </c>
      <c r="C104" s="569">
        <v>4864843</v>
      </c>
      <c r="D104" s="52" t="s">
        <v>14</v>
      </c>
      <c r="E104" s="49" t="s">
        <v>377</v>
      </c>
      <c r="F104" s="578">
        <v>-1000</v>
      </c>
      <c r="G104" s="607">
        <v>191</v>
      </c>
      <c r="H104" s="599">
        <v>187</v>
      </c>
      <c r="I104" s="599">
        <f>G104-H104</f>
        <v>4</v>
      </c>
      <c r="J104" s="599">
        <f t="shared" si="20"/>
        <v>-4000</v>
      </c>
      <c r="K104" s="599">
        <f t="shared" si="21"/>
        <v>-0.004</v>
      </c>
      <c r="L104" s="519">
        <v>11339</v>
      </c>
      <c r="M104" s="520">
        <v>11022</v>
      </c>
      <c r="N104" s="520">
        <f>L104-M104</f>
        <v>317</v>
      </c>
      <c r="O104" s="520">
        <f t="shared" si="22"/>
        <v>-317000</v>
      </c>
      <c r="P104" s="520">
        <f t="shared" si="23"/>
        <v>-0.317</v>
      </c>
      <c r="Q104" s="209"/>
    </row>
    <row r="105" spans="1:17" ht="15.75" customHeight="1">
      <c r="A105" s="563">
        <v>11</v>
      </c>
      <c r="B105" s="564" t="s">
        <v>52</v>
      </c>
      <c r="C105" s="569">
        <v>4864844</v>
      </c>
      <c r="D105" s="48" t="s">
        <v>14</v>
      </c>
      <c r="E105" s="49" t="s">
        <v>377</v>
      </c>
      <c r="F105" s="578">
        <v>-1000</v>
      </c>
      <c r="G105" s="607">
        <v>998825</v>
      </c>
      <c r="H105" s="599">
        <v>998815</v>
      </c>
      <c r="I105" s="599">
        <f>G105-H105</f>
        <v>10</v>
      </c>
      <c r="J105" s="599">
        <f t="shared" si="20"/>
        <v>-10000</v>
      </c>
      <c r="K105" s="599">
        <f t="shared" si="21"/>
        <v>-0.01</v>
      </c>
      <c r="L105" s="519">
        <v>2970</v>
      </c>
      <c r="M105" s="520">
        <v>2825</v>
      </c>
      <c r="N105" s="520">
        <f>L105-M105</f>
        <v>145</v>
      </c>
      <c r="O105" s="520">
        <f t="shared" si="22"/>
        <v>-145000</v>
      </c>
      <c r="P105" s="520">
        <f t="shared" si="23"/>
        <v>-0.145</v>
      </c>
      <c r="Q105" s="209"/>
    </row>
    <row r="106" spans="1:17" ht="15.75" customHeight="1">
      <c r="A106" s="563"/>
      <c r="B106" s="566" t="s">
        <v>53</v>
      </c>
      <c r="C106" s="569"/>
      <c r="D106" s="48"/>
      <c r="E106" s="48"/>
      <c r="F106" s="578"/>
      <c r="G106" s="607"/>
      <c r="H106" s="599"/>
      <c r="I106" s="599"/>
      <c r="J106" s="599"/>
      <c r="K106" s="599"/>
      <c r="L106" s="519"/>
      <c r="M106" s="520"/>
      <c r="N106" s="520"/>
      <c r="O106" s="520"/>
      <c r="P106" s="520"/>
      <c r="Q106" s="209"/>
    </row>
    <row r="107" spans="1:17" ht="15.75" customHeight="1">
      <c r="A107" s="563">
        <v>12</v>
      </c>
      <c r="B107" s="564" t="s">
        <v>90</v>
      </c>
      <c r="C107" s="569">
        <v>4865169</v>
      </c>
      <c r="D107" s="48" t="s">
        <v>14</v>
      </c>
      <c r="E107" s="49" t="s">
        <v>377</v>
      </c>
      <c r="F107" s="578">
        <v>-1000</v>
      </c>
      <c r="G107" s="607">
        <v>7</v>
      </c>
      <c r="H107" s="599">
        <v>6</v>
      </c>
      <c r="I107" s="599">
        <f>G107-H107</f>
        <v>1</v>
      </c>
      <c r="J107" s="599">
        <f t="shared" si="20"/>
        <v>-1000</v>
      </c>
      <c r="K107" s="599">
        <f t="shared" si="21"/>
        <v>-0.001</v>
      </c>
      <c r="L107" s="519">
        <v>44030</v>
      </c>
      <c r="M107" s="520">
        <v>42552</v>
      </c>
      <c r="N107" s="520">
        <f>L107-M107</f>
        <v>1478</v>
      </c>
      <c r="O107" s="520">
        <f t="shared" si="22"/>
        <v>-1478000</v>
      </c>
      <c r="P107" s="520">
        <f t="shared" si="23"/>
        <v>-1.478</v>
      </c>
      <c r="Q107" s="209"/>
    </row>
    <row r="108" spans="1:17" ht="15.75" customHeight="1">
      <c r="A108" s="563"/>
      <c r="B108" s="565" t="s">
        <v>57</v>
      </c>
      <c r="C108" s="544"/>
      <c r="D108" s="52"/>
      <c r="E108" s="52"/>
      <c r="F108" s="578"/>
      <c r="G108" s="607"/>
      <c r="H108" s="608"/>
      <c r="I108" s="608"/>
      <c r="J108" s="608"/>
      <c r="K108" s="599"/>
      <c r="L108" s="522"/>
      <c r="M108" s="603"/>
      <c r="N108" s="603"/>
      <c r="O108" s="603"/>
      <c r="P108" s="520"/>
      <c r="Q108" s="262"/>
    </row>
    <row r="109" spans="1:17" ht="15.75" customHeight="1">
      <c r="A109" s="563"/>
      <c r="B109" s="565" t="s">
        <v>58</v>
      </c>
      <c r="C109" s="544"/>
      <c r="D109" s="52"/>
      <c r="E109" s="52"/>
      <c r="F109" s="578"/>
      <c r="G109" s="607"/>
      <c r="H109" s="608"/>
      <c r="I109" s="608"/>
      <c r="J109" s="608"/>
      <c r="K109" s="599"/>
      <c r="L109" s="522"/>
      <c r="M109" s="603"/>
      <c r="N109" s="603"/>
      <c r="O109" s="603"/>
      <c r="P109" s="520"/>
      <c r="Q109" s="262"/>
    </row>
    <row r="110" spans="1:17" ht="15.75" customHeight="1">
      <c r="A110" s="571"/>
      <c r="B110" s="574" t="s">
        <v>71</v>
      </c>
      <c r="C110" s="569"/>
      <c r="D110" s="52"/>
      <c r="E110" s="52"/>
      <c r="F110" s="578"/>
      <c r="G110" s="607"/>
      <c r="H110" s="599"/>
      <c r="I110" s="599"/>
      <c r="J110" s="599"/>
      <c r="K110" s="599"/>
      <c r="L110" s="522"/>
      <c r="M110" s="520"/>
      <c r="N110" s="520"/>
      <c r="O110" s="520"/>
      <c r="P110" s="520"/>
      <c r="Q110" s="262"/>
    </row>
    <row r="111" spans="1:17" ht="15.75" customHeight="1">
      <c r="A111" s="571">
        <v>13</v>
      </c>
      <c r="B111" s="575" t="s">
        <v>72</v>
      </c>
      <c r="C111" s="569">
        <v>4902529</v>
      </c>
      <c r="D111" s="48" t="s">
        <v>14</v>
      </c>
      <c r="E111" s="49" t="s">
        <v>377</v>
      </c>
      <c r="F111" s="578">
        <v>-500</v>
      </c>
      <c r="G111" s="607">
        <v>3063</v>
      </c>
      <c r="H111" s="599">
        <v>3063</v>
      </c>
      <c r="I111" s="599">
        <f>G111-H111</f>
        <v>0</v>
      </c>
      <c r="J111" s="599">
        <f>$F111*I111</f>
        <v>0</v>
      </c>
      <c r="K111" s="599">
        <f>J111/1000000</f>
        <v>0</v>
      </c>
      <c r="L111" s="519">
        <v>23474</v>
      </c>
      <c r="M111" s="520">
        <v>22909</v>
      </c>
      <c r="N111" s="520">
        <f>L111-M111</f>
        <v>565</v>
      </c>
      <c r="O111" s="520">
        <f>$F111*N111</f>
        <v>-282500</v>
      </c>
      <c r="P111" s="520">
        <f>O111/1000000</f>
        <v>-0.2825</v>
      </c>
      <c r="Q111" s="209"/>
    </row>
    <row r="112" spans="1:17" ht="15.75" customHeight="1">
      <c r="A112" s="571">
        <v>14</v>
      </c>
      <c r="B112" s="575" t="s">
        <v>73</v>
      </c>
      <c r="C112" s="569">
        <v>4902530</v>
      </c>
      <c r="D112" s="48" t="s">
        <v>14</v>
      </c>
      <c r="E112" s="49" t="s">
        <v>377</v>
      </c>
      <c r="F112" s="578">
        <v>-500</v>
      </c>
      <c r="G112" s="607">
        <v>2847</v>
      </c>
      <c r="H112" s="599">
        <v>2846</v>
      </c>
      <c r="I112" s="599">
        <f aca="true" t="shared" si="24" ref="I112:I124">G112-H112</f>
        <v>1</v>
      </c>
      <c r="J112" s="599">
        <f aca="true" t="shared" si="25" ref="J112:J128">$F112*I112</f>
        <v>-500</v>
      </c>
      <c r="K112" s="599">
        <f aca="true" t="shared" si="26" ref="K112:K128">J112/1000000</f>
        <v>-0.0005</v>
      </c>
      <c r="L112" s="519">
        <v>15847</v>
      </c>
      <c r="M112" s="520">
        <v>15280</v>
      </c>
      <c r="N112" s="520">
        <f aca="true" t="shared" si="27" ref="N112:N124">L112-M112</f>
        <v>567</v>
      </c>
      <c r="O112" s="520">
        <f aca="true" t="shared" si="28" ref="O112:O128">$F112*N112</f>
        <v>-283500</v>
      </c>
      <c r="P112" s="520">
        <f aca="true" t="shared" si="29" ref="P112:P128">O112/1000000</f>
        <v>-0.2835</v>
      </c>
      <c r="Q112" s="209"/>
    </row>
    <row r="113" spans="1:17" ht="15.75" customHeight="1">
      <c r="A113" s="571">
        <v>15</v>
      </c>
      <c r="B113" s="575" t="s">
        <v>74</v>
      </c>
      <c r="C113" s="569">
        <v>4902531</v>
      </c>
      <c r="D113" s="48" t="s">
        <v>14</v>
      </c>
      <c r="E113" s="49" t="s">
        <v>377</v>
      </c>
      <c r="F113" s="578">
        <v>-500</v>
      </c>
      <c r="G113" s="607">
        <v>2855</v>
      </c>
      <c r="H113" s="599">
        <v>2855</v>
      </c>
      <c r="I113" s="599">
        <f t="shared" si="24"/>
        <v>0</v>
      </c>
      <c r="J113" s="599">
        <f t="shared" si="25"/>
        <v>0</v>
      </c>
      <c r="K113" s="599">
        <f t="shared" si="26"/>
        <v>0</v>
      </c>
      <c r="L113" s="519">
        <v>10898</v>
      </c>
      <c r="M113" s="520">
        <v>10811</v>
      </c>
      <c r="N113" s="520">
        <f t="shared" si="27"/>
        <v>87</v>
      </c>
      <c r="O113" s="520">
        <f t="shared" si="28"/>
        <v>-43500</v>
      </c>
      <c r="P113" s="520">
        <f t="shared" si="29"/>
        <v>-0.0435</v>
      </c>
      <c r="Q113" s="209"/>
    </row>
    <row r="114" spans="1:17" ht="15.75" customHeight="1">
      <c r="A114" s="571">
        <v>16</v>
      </c>
      <c r="B114" s="575" t="s">
        <v>75</v>
      </c>
      <c r="C114" s="569">
        <v>4902532</v>
      </c>
      <c r="D114" s="48" t="s">
        <v>14</v>
      </c>
      <c r="E114" s="49" t="s">
        <v>377</v>
      </c>
      <c r="F114" s="578">
        <v>-500</v>
      </c>
      <c r="G114" s="607">
        <v>2938</v>
      </c>
      <c r="H114" s="417">
        <v>2938</v>
      </c>
      <c r="I114" s="599">
        <f t="shared" si="24"/>
        <v>0</v>
      </c>
      <c r="J114" s="599">
        <f t="shared" si="25"/>
        <v>0</v>
      </c>
      <c r="K114" s="599">
        <f t="shared" si="26"/>
        <v>0</v>
      </c>
      <c r="L114" s="519">
        <v>12431</v>
      </c>
      <c r="M114" s="523">
        <v>12124</v>
      </c>
      <c r="N114" s="520">
        <f t="shared" si="27"/>
        <v>307</v>
      </c>
      <c r="O114" s="520">
        <f t="shared" si="28"/>
        <v>-153500</v>
      </c>
      <c r="P114" s="520">
        <f t="shared" si="29"/>
        <v>-0.1535</v>
      </c>
      <c r="Q114" s="209"/>
    </row>
    <row r="115" spans="1:17" ht="15.75" customHeight="1">
      <c r="A115" s="571"/>
      <c r="B115" s="574" t="s">
        <v>36</v>
      </c>
      <c r="C115" s="569"/>
      <c r="D115" s="52"/>
      <c r="E115" s="52"/>
      <c r="F115" s="578"/>
      <c r="G115" s="607"/>
      <c r="H115" s="599"/>
      <c r="I115" s="599"/>
      <c r="J115" s="599"/>
      <c r="K115" s="599"/>
      <c r="L115" s="519"/>
      <c r="M115" s="520"/>
      <c r="N115" s="520"/>
      <c r="O115" s="520"/>
      <c r="P115" s="520"/>
      <c r="Q115" s="209"/>
    </row>
    <row r="116" spans="1:17" ht="15.75" customHeight="1">
      <c r="A116" s="571">
        <v>17</v>
      </c>
      <c r="B116" s="576" t="s">
        <v>76</v>
      </c>
      <c r="C116" s="577">
        <v>4864807</v>
      </c>
      <c r="D116" s="48" t="s">
        <v>14</v>
      </c>
      <c r="E116" s="49" t="s">
        <v>377</v>
      </c>
      <c r="F116" s="578">
        <v>-100</v>
      </c>
      <c r="G116" s="607">
        <v>60274</v>
      </c>
      <c r="H116" s="417">
        <v>60189</v>
      </c>
      <c r="I116" s="599">
        <f t="shared" si="24"/>
        <v>85</v>
      </c>
      <c r="J116" s="599">
        <f t="shared" si="25"/>
        <v>-8500</v>
      </c>
      <c r="K116" s="599">
        <f t="shared" si="26"/>
        <v>-0.0085</v>
      </c>
      <c r="L116" s="519">
        <v>24350</v>
      </c>
      <c r="M116" s="523">
        <v>24188</v>
      </c>
      <c r="N116" s="520">
        <f t="shared" si="27"/>
        <v>162</v>
      </c>
      <c r="O116" s="520">
        <f t="shared" si="28"/>
        <v>-16200</v>
      </c>
      <c r="P116" s="520">
        <f t="shared" si="29"/>
        <v>-0.0162</v>
      </c>
      <c r="Q116" s="209"/>
    </row>
    <row r="117" spans="1:17" ht="15.75" customHeight="1">
      <c r="A117" s="571">
        <v>18</v>
      </c>
      <c r="B117" s="576" t="s">
        <v>151</v>
      </c>
      <c r="C117" s="577">
        <v>4865086</v>
      </c>
      <c r="D117" s="48" t="s">
        <v>14</v>
      </c>
      <c r="E117" s="49" t="s">
        <v>377</v>
      </c>
      <c r="F117" s="578">
        <v>-100</v>
      </c>
      <c r="G117" s="607">
        <v>4836</v>
      </c>
      <c r="H117" s="417">
        <v>4799</v>
      </c>
      <c r="I117" s="599">
        <f t="shared" si="24"/>
        <v>37</v>
      </c>
      <c r="J117" s="599">
        <f t="shared" si="25"/>
        <v>-3700</v>
      </c>
      <c r="K117" s="599">
        <f t="shared" si="26"/>
        <v>-0.0037</v>
      </c>
      <c r="L117" s="519">
        <v>19848</v>
      </c>
      <c r="M117" s="523">
        <v>17260</v>
      </c>
      <c r="N117" s="520">
        <f t="shared" si="27"/>
        <v>2588</v>
      </c>
      <c r="O117" s="520">
        <f t="shared" si="28"/>
        <v>-258800</v>
      </c>
      <c r="P117" s="520">
        <f t="shared" si="29"/>
        <v>-0.2588</v>
      </c>
      <c r="Q117" s="209"/>
    </row>
    <row r="118" spans="1:17" ht="15.75" customHeight="1">
      <c r="A118" s="563"/>
      <c r="B118" s="566" t="s">
        <v>77</v>
      </c>
      <c r="C118" s="569"/>
      <c r="D118" s="48"/>
      <c r="E118" s="48"/>
      <c r="F118" s="578"/>
      <c r="G118" s="607"/>
      <c r="H118" s="599"/>
      <c r="I118" s="599"/>
      <c r="J118" s="599"/>
      <c r="K118" s="599"/>
      <c r="L118" s="519"/>
      <c r="M118" s="520"/>
      <c r="N118" s="520"/>
      <c r="O118" s="520"/>
      <c r="P118" s="520"/>
      <c r="Q118" s="209"/>
    </row>
    <row r="119" spans="1:17" ht="15.75" customHeight="1">
      <c r="A119" s="563">
        <v>19</v>
      </c>
      <c r="B119" s="564" t="s">
        <v>70</v>
      </c>
      <c r="C119" s="569">
        <v>4902535</v>
      </c>
      <c r="D119" s="48" t="s">
        <v>14</v>
      </c>
      <c r="E119" s="49" t="s">
        <v>377</v>
      </c>
      <c r="F119" s="578">
        <v>-100</v>
      </c>
      <c r="G119" s="607">
        <v>999734</v>
      </c>
      <c r="H119" s="417">
        <v>999739</v>
      </c>
      <c r="I119" s="599">
        <f t="shared" si="24"/>
        <v>-5</v>
      </c>
      <c r="J119" s="599">
        <f t="shared" si="25"/>
        <v>500</v>
      </c>
      <c r="K119" s="599">
        <f t="shared" si="26"/>
        <v>0.0005</v>
      </c>
      <c r="L119" s="519">
        <v>3846</v>
      </c>
      <c r="M119" s="523">
        <v>3720</v>
      </c>
      <c r="N119" s="520">
        <f t="shared" si="27"/>
        <v>126</v>
      </c>
      <c r="O119" s="520">
        <f t="shared" si="28"/>
        <v>-12600</v>
      </c>
      <c r="P119" s="520">
        <f t="shared" si="29"/>
        <v>-0.0126</v>
      </c>
      <c r="Q119" s="209"/>
    </row>
    <row r="120" spans="1:17" ht="15.75" customHeight="1">
      <c r="A120" s="563">
        <v>20</v>
      </c>
      <c r="B120" s="564" t="s">
        <v>78</v>
      </c>
      <c r="C120" s="569">
        <v>4902536</v>
      </c>
      <c r="D120" s="48" t="s">
        <v>14</v>
      </c>
      <c r="E120" s="49" t="s">
        <v>377</v>
      </c>
      <c r="F120" s="578">
        <v>-100</v>
      </c>
      <c r="G120" s="607">
        <v>711</v>
      </c>
      <c r="H120" s="417">
        <v>703</v>
      </c>
      <c r="I120" s="599">
        <f t="shared" si="24"/>
        <v>8</v>
      </c>
      <c r="J120" s="599">
        <f t="shared" si="25"/>
        <v>-800</v>
      </c>
      <c r="K120" s="599">
        <f t="shared" si="26"/>
        <v>-0.0008</v>
      </c>
      <c r="L120" s="519">
        <v>9153</v>
      </c>
      <c r="M120" s="523">
        <v>8370</v>
      </c>
      <c r="N120" s="520">
        <f t="shared" si="27"/>
        <v>783</v>
      </c>
      <c r="O120" s="520">
        <f t="shared" si="28"/>
        <v>-78300</v>
      </c>
      <c r="P120" s="520">
        <f t="shared" si="29"/>
        <v>-0.0783</v>
      </c>
      <c r="Q120" s="209"/>
    </row>
    <row r="121" spans="1:17" ht="15.75" customHeight="1">
      <c r="A121" s="563">
        <v>21</v>
      </c>
      <c r="B121" s="564" t="s">
        <v>91</v>
      </c>
      <c r="C121" s="569">
        <v>4902537</v>
      </c>
      <c r="D121" s="48" t="s">
        <v>14</v>
      </c>
      <c r="E121" s="49" t="s">
        <v>377</v>
      </c>
      <c r="F121" s="578">
        <v>-100</v>
      </c>
      <c r="G121" s="607">
        <v>1540</v>
      </c>
      <c r="H121" s="417">
        <v>1512</v>
      </c>
      <c r="I121" s="599">
        <f t="shared" si="24"/>
        <v>28</v>
      </c>
      <c r="J121" s="599">
        <f t="shared" si="25"/>
        <v>-2800</v>
      </c>
      <c r="K121" s="599">
        <f t="shared" si="26"/>
        <v>-0.0028</v>
      </c>
      <c r="L121" s="519">
        <v>37056</v>
      </c>
      <c r="M121" s="523">
        <v>35426</v>
      </c>
      <c r="N121" s="520">
        <f t="shared" si="27"/>
        <v>1630</v>
      </c>
      <c r="O121" s="520">
        <f t="shared" si="28"/>
        <v>-163000</v>
      </c>
      <c r="P121" s="520">
        <f t="shared" si="29"/>
        <v>-0.163</v>
      </c>
      <c r="Q121" s="209"/>
    </row>
    <row r="122" spans="1:17" ht="15.75" customHeight="1">
      <c r="A122" s="563">
        <v>22</v>
      </c>
      <c r="B122" s="564" t="s">
        <v>79</v>
      </c>
      <c r="C122" s="569">
        <v>4902538</v>
      </c>
      <c r="D122" s="48" t="s">
        <v>14</v>
      </c>
      <c r="E122" s="49" t="s">
        <v>377</v>
      </c>
      <c r="F122" s="578">
        <v>-100</v>
      </c>
      <c r="G122" s="607">
        <v>3764</v>
      </c>
      <c r="H122" s="417">
        <v>3672</v>
      </c>
      <c r="I122" s="599">
        <f t="shared" si="24"/>
        <v>92</v>
      </c>
      <c r="J122" s="599">
        <f t="shared" si="25"/>
        <v>-9200</v>
      </c>
      <c r="K122" s="599">
        <f t="shared" si="26"/>
        <v>-0.0092</v>
      </c>
      <c r="L122" s="519">
        <v>15559</v>
      </c>
      <c r="M122" s="523">
        <v>13778</v>
      </c>
      <c r="N122" s="520">
        <f t="shared" si="27"/>
        <v>1781</v>
      </c>
      <c r="O122" s="520">
        <f t="shared" si="28"/>
        <v>-178100</v>
      </c>
      <c r="P122" s="520">
        <f t="shared" si="29"/>
        <v>-0.1781</v>
      </c>
      <c r="Q122" s="209"/>
    </row>
    <row r="123" spans="1:17" ht="15.75" customHeight="1">
      <c r="A123" s="563">
        <v>23</v>
      </c>
      <c r="B123" s="564" t="s">
        <v>80</v>
      </c>
      <c r="C123" s="569">
        <v>4902539</v>
      </c>
      <c r="D123" s="48" t="s">
        <v>14</v>
      </c>
      <c r="E123" s="49" t="s">
        <v>377</v>
      </c>
      <c r="F123" s="578">
        <v>-100</v>
      </c>
      <c r="G123" s="607">
        <v>999989</v>
      </c>
      <c r="H123" s="417">
        <v>999989</v>
      </c>
      <c r="I123" s="599">
        <f t="shared" si="24"/>
        <v>0</v>
      </c>
      <c r="J123" s="599">
        <f t="shared" si="25"/>
        <v>0</v>
      </c>
      <c r="K123" s="599">
        <f t="shared" si="26"/>
        <v>0</v>
      </c>
      <c r="L123" s="519">
        <v>328</v>
      </c>
      <c r="M123" s="523">
        <v>328</v>
      </c>
      <c r="N123" s="520">
        <f t="shared" si="27"/>
        <v>0</v>
      </c>
      <c r="O123" s="520">
        <f t="shared" si="28"/>
        <v>0</v>
      </c>
      <c r="P123" s="520">
        <f t="shared" si="29"/>
        <v>0</v>
      </c>
      <c r="Q123" s="209"/>
    </row>
    <row r="124" spans="1:17" ht="15.75" customHeight="1">
      <c r="A124" s="563">
        <v>24</v>
      </c>
      <c r="B124" s="564" t="s">
        <v>66</v>
      </c>
      <c r="C124" s="569">
        <v>4902540</v>
      </c>
      <c r="D124" s="48" t="s">
        <v>14</v>
      </c>
      <c r="E124" s="49" t="s">
        <v>377</v>
      </c>
      <c r="F124" s="578">
        <v>-100</v>
      </c>
      <c r="G124" s="607">
        <v>15</v>
      </c>
      <c r="H124" s="417">
        <v>15</v>
      </c>
      <c r="I124" s="599">
        <f t="shared" si="24"/>
        <v>0</v>
      </c>
      <c r="J124" s="599">
        <f t="shared" si="25"/>
        <v>0</v>
      </c>
      <c r="K124" s="599">
        <f t="shared" si="26"/>
        <v>0</v>
      </c>
      <c r="L124" s="519">
        <v>13398</v>
      </c>
      <c r="M124" s="523">
        <v>13398</v>
      </c>
      <c r="N124" s="520">
        <f t="shared" si="27"/>
        <v>0</v>
      </c>
      <c r="O124" s="520">
        <f t="shared" si="28"/>
        <v>0</v>
      </c>
      <c r="P124" s="520">
        <f t="shared" si="29"/>
        <v>0</v>
      </c>
      <c r="Q124" s="209"/>
    </row>
    <row r="125" spans="1:17" ht="15.75" customHeight="1">
      <c r="A125" s="563"/>
      <c r="B125" s="566" t="s">
        <v>81</v>
      </c>
      <c r="C125" s="569"/>
      <c r="D125" s="48"/>
      <c r="E125" s="48"/>
      <c r="F125" s="578"/>
      <c r="G125" s="607"/>
      <c r="H125" s="599"/>
      <c r="I125" s="599"/>
      <c r="J125" s="599"/>
      <c r="K125" s="599"/>
      <c r="L125" s="519"/>
      <c r="M125" s="520"/>
      <c r="N125" s="520"/>
      <c r="O125" s="520"/>
      <c r="P125" s="520"/>
      <c r="Q125" s="209"/>
    </row>
    <row r="126" spans="1:17" ht="15.75" customHeight="1">
      <c r="A126" s="563">
        <v>25</v>
      </c>
      <c r="B126" s="564" t="s">
        <v>82</v>
      </c>
      <c r="C126" s="569">
        <v>4902541</v>
      </c>
      <c r="D126" s="48" t="s">
        <v>14</v>
      </c>
      <c r="E126" s="49" t="s">
        <v>377</v>
      </c>
      <c r="F126" s="578">
        <v>-100</v>
      </c>
      <c r="G126" s="607">
        <v>17</v>
      </c>
      <c r="H126" s="417">
        <v>17</v>
      </c>
      <c r="I126" s="599">
        <f>G126-H126</f>
        <v>0</v>
      </c>
      <c r="J126" s="599">
        <f t="shared" si="25"/>
        <v>0</v>
      </c>
      <c r="K126" s="599">
        <f t="shared" si="26"/>
        <v>0</v>
      </c>
      <c r="L126" s="519">
        <v>46770</v>
      </c>
      <c r="M126" s="523">
        <v>43477</v>
      </c>
      <c r="N126" s="520">
        <f>L126-M126</f>
        <v>3293</v>
      </c>
      <c r="O126" s="520">
        <f t="shared" si="28"/>
        <v>-329300</v>
      </c>
      <c r="P126" s="520">
        <f t="shared" si="29"/>
        <v>-0.3293</v>
      </c>
      <c r="Q126" s="209"/>
    </row>
    <row r="127" spans="1:17" ht="15.75" customHeight="1">
      <c r="A127" s="563">
        <v>26</v>
      </c>
      <c r="B127" s="564" t="s">
        <v>83</v>
      </c>
      <c r="C127" s="569">
        <v>4902542</v>
      </c>
      <c r="D127" s="48" t="s">
        <v>14</v>
      </c>
      <c r="E127" s="49" t="s">
        <v>377</v>
      </c>
      <c r="F127" s="578">
        <v>-100</v>
      </c>
      <c r="G127" s="607">
        <v>55</v>
      </c>
      <c r="H127" s="417">
        <v>48</v>
      </c>
      <c r="I127" s="599">
        <f>G127-H127</f>
        <v>7</v>
      </c>
      <c r="J127" s="599">
        <f t="shared" si="25"/>
        <v>-700</v>
      </c>
      <c r="K127" s="599">
        <f t="shared" si="26"/>
        <v>-0.0007</v>
      </c>
      <c r="L127" s="519">
        <v>43632</v>
      </c>
      <c r="M127" s="523">
        <v>41633</v>
      </c>
      <c r="N127" s="520">
        <f>L127-M127</f>
        <v>1999</v>
      </c>
      <c r="O127" s="520">
        <f t="shared" si="28"/>
        <v>-199900</v>
      </c>
      <c r="P127" s="520">
        <f t="shared" si="29"/>
        <v>-0.1999</v>
      </c>
      <c r="Q127" s="209"/>
    </row>
    <row r="128" spans="1:17" ht="15.75" customHeight="1">
      <c r="A128" s="563">
        <v>27</v>
      </c>
      <c r="B128" s="564" t="s">
        <v>84</v>
      </c>
      <c r="C128" s="569">
        <v>4902543</v>
      </c>
      <c r="D128" s="48" t="s">
        <v>14</v>
      </c>
      <c r="E128" s="49" t="s">
        <v>377</v>
      </c>
      <c r="F128" s="578">
        <v>-100</v>
      </c>
      <c r="G128" s="607">
        <v>67</v>
      </c>
      <c r="H128" s="417">
        <v>57</v>
      </c>
      <c r="I128" s="599">
        <f>G128-H128</f>
        <v>10</v>
      </c>
      <c r="J128" s="599">
        <f t="shared" si="25"/>
        <v>-1000</v>
      </c>
      <c r="K128" s="599">
        <f t="shared" si="26"/>
        <v>-0.001</v>
      </c>
      <c r="L128" s="519">
        <v>61159</v>
      </c>
      <c r="M128" s="523">
        <v>58812</v>
      </c>
      <c r="N128" s="520">
        <f>L128-M128</f>
        <v>2347</v>
      </c>
      <c r="O128" s="520">
        <f t="shared" si="28"/>
        <v>-234700</v>
      </c>
      <c r="P128" s="520">
        <f t="shared" si="29"/>
        <v>-0.2347</v>
      </c>
      <c r="Q128" s="209"/>
    </row>
    <row r="129" spans="1:17" ht="15.75" customHeight="1" thickBot="1">
      <c r="A129" s="567"/>
      <c r="B129" s="568"/>
      <c r="C129" s="570"/>
      <c r="D129" s="125"/>
      <c r="E129" s="55"/>
      <c r="F129" s="506"/>
      <c r="G129" s="38"/>
      <c r="H129" s="32"/>
      <c r="I129" s="33"/>
      <c r="J129" s="33"/>
      <c r="K129" s="34"/>
      <c r="L129" s="553"/>
      <c r="M129" s="33"/>
      <c r="N129" s="33"/>
      <c r="O129" s="33"/>
      <c r="P129" s="34"/>
      <c r="Q129" s="210"/>
    </row>
    <row r="130" ht="13.5" thickTop="1"/>
    <row r="131" spans="4:16" ht="16.5">
      <c r="D131" s="24"/>
      <c r="K131" s="609">
        <f>SUM(K90:K129)</f>
        <v>-1.8937999999999997</v>
      </c>
      <c r="L131" s="63"/>
      <c r="M131" s="63"/>
      <c r="N131" s="63"/>
      <c r="O131" s="63"/>
      <c r="P131" s="609">
        <f>SUM(P90:P129)</f>
        <v>-6.4408</v>
      </c>
    </row>
    <row r="132" spans="11:16" ht="14.25">
      <c r="K132" s="63"/>
      <c r="L132" s="63"/>
      <c r="M132" s="63"/>
      <c r="N132" s="63"/>
      <c r="O132" s="63"/>
      <c r="P132" s="63"/>
    </row>
    <row r="133" spans="11:16" ht="14.25">
      <c r="K133" s="63"/>
      <c r="L133" s="63"/>
      <c r="M133" s="63"/>
      <c r="N133" s="63"/>
      <c r="O133" s="63"/>
      <c r="P133" s="63"/>
    </row>
    <row r="134" spans="17:18" ht="15">
      <c r="Q134" s="610" t="str">
        <f>NDPL!Q1</f>
        <v>MAY 2010</v>
      </c>
      <c r="R134" s="355"/>
    </row>
    <row r="135" ht="13.5" thickBot="1"/>
    <row r="136" spans="1:17" ht="44.25" customHeight="1">
      <c r="A136" s="509"/>
      <c r="B136" s="507" t="s">
        <v>156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7" ht="19.5" customHeight="1">
      <c r="A137" s="320"/>
      <c r="B137" s="423" t="s">
        <v>157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61"/>
    </row>
    <row r="138" spans="1:17" ht="19.5" customHeight="1">
      <c r="A138" s="320"/>
      <c r="B138" s="418" t="s">
        <v>269</v>
      </c>
      <c r="C138" s="21"/>
      <c r="D138" s="21"/>
      <c r="E138" s="21"/>
      <c r="F138" s="21"/>
      <c r="G138" s="21"/>
      <c r="H138" s="21"/>
      <c r="I138" s="21"/>
      <c r="J138" s="21"/>
      <c r="K138" s="289">
        <f>K52</f>
        <v>2.1689</v>
      </c>
      <c r="L138" s="289"/>
      <c r="M138" s="289"/>
      <c r="N138" s="289"/>
      <c r="O138" s="289"/>
      <c r="P138" s="289">
        <f>P52</f>
        <v>2.7500999999999998</v>
      </c>
      <c r="Q138" s="61"/>
    </row>
    <row r="139" spans="1:17" ht="19.5" customHeight="1">
      <c r="A139" s="320"/>
      <c r="B139" s="418" t="s">
        <v>270</v>
      </c>
      <c r="C139" s="21"/>
      <c r="D139" s="21"/>
      <c r="E139" s="21"/>
      <c r="F139" s="21"/>
      <c r="G139" s="21"/>
      <c r="H139" s="21"/>
      <c r="I139" s="21"/>
      <c r="J139" s="21"/>
      <c r="K139" s="289">
        <f>K131</f>
        <v>-1.8937999999999997</v>
      </c>
      <c r="L139" s="289"/>
      <c r="M139" s="289"/>
      <c r="N139" s="289"/>
      <c r="O139" s="289"/>
      <c r="P139" s="289">
        <f>P131</f>
        <v>-6.4408</v>
      </c>
      <c r="Q139" s="61"/>
    </row>
    <row r="140" spans="1:17" ht="19.5" customHeight="1">
      <c r="A140" s="320"/>
      <c r="B140" s="418" t="s">
        <v>158</v>
      </c>
      <c r="C140" s="21"/>
      <c r="D140" s="21"/>
      <c r="E140" s="21"/>
      <c r="F140" s="21"/>
      <c r="G140" s="21"/>
      <c r="H140" s="21"/>
      <c r="I140" s="21"/>
      <c r="J140" s="21"/>
      <c r="K140" s="289">
        <f>'ROHTAK ROAD'!K46</f>
        <v>-0.0283</v>
      </c>
      <c r="L140" s="289"/>
      <c r="M140" s="289"/>
      <c r="N140" s="289"/>
      <c r="O140" s="289"/>
      <c r="P140" s="289">
        <f>'ROHTAK ROAD'!P46</f>
        <v>-0.252</v>
      </c>
      <c r="Q140" s="61"/>
    </row>
    <row r="141" spans="1:17" ht="19.5" customHeight="1">
      <c r="A141" s="320"/>
      <c r="B141" s="418" t="s">
        <v>159</v>
      </c>
      <c r="C141" s="21"/>
      <c r="D141" s="21"/>
      <c r="E141" s="21"/>
      <c r="F141" s="21"/>
      <c r="G141" s="21"/>
      <c r="H141" s="21"/>
      <c r="I141" s="21"/>
      <c r="J141" s="21"/>
      <c r="K141" s="289">
        <f>SUM(K138:K140)</f>
        <v>0.24680000000000013</v>
      </c>
      <c r="L141" s="289"/>
      <c r="M141" s="289"/>
      <c r="N141" s="289"/>
      <c r="O141" s="289"/>
      <c r="P141" s="289">
        <f>SUM(P138:P140)</f>
        <v>-3.9427000000000003</v>
      </c>
      <c r="Q141" s="61"/>
    </row>
    <row r="142" spans="1:17" ht="19.5" customHeight="1">
      <c r="A142" s="320"/>
      <c r="B142" s="423" t="s">
        <v>160</v>
      </c>
      <c r="C142" s="21"/>
      <c r="D142" s="21"/>
      <c r="E142" s="21"/>
      <c r="F142" s="21"/>
      <c r="G142" s="21"/>
      <c r="H142" s="21"/>
      <c r="I142" s="21"/>
      <c r="J142" s="21"/>
      <c r="K142" s="289"/>
      <c r="L142" s="289"/>
      <c r="M142" s="289"/>
      <c r="N142" s="289"/>
      <c r="O142" s="289"/>
      <c r="P142" s="289"/>
      <c r="Q142" s="61"/>
    </row>
    <row r="143" spans="1:17" ht="19.5" customHeight="1">
      <c r="A143" s="320"/>
      <c r="B143" s="418" t="s">
        <v>271</v>
      </c>
      <c r="C143" s="21"/>
      <c r="D143" s="21"/>
      <c r="E143" s="21"/>
      <c r="F143" s="21"/>
      <c r="G143" s="21"/>
      <c r="H143" s="21"/>
      <c r="I143" s="21"/>
      <c r="J143" s="21"/>
      <c r="K143" s="289">
        <f>K82</f>
        <v>0.292</v>
      </c>
      <c r="L143" s="289"/>
      <c r="M143" s="289"/>
      <c r="N143" s="289"/>
      <c r="O143" s="289"/>
      <c r="P143" s="289">
        <f>P82</f>
        <v>8.657000000000002</v>
      </c>
      <c r="Q143" s="61"/>
    </row>
    <row r="144" spans="1:17" ht="19.5" customHeight="1" thickBot="1">
      <c r="A144" s="321"/>
      <c r="B144" s="508" t="s">
        <v>161</v>
      </c>
      <c r="C144" s="62"/>
      <c r="D144" s="62"/>
      <c r="E144" s="62"/>
      <c r="F144" s="62"/>
      <c r="G144" s="62"/>
      <c r="H144" s="62"/>
      <c r="I144" s="62"/>
      <c r="J144" s="62"/>
      <c r="K144" s="286">
        <f>SUM(K141:K143)</f>
        <v>0.5388000000000002</v>
      </c>
      <c r="L144" s="287"/>
      <c r="M144" s="287"/>
      <c r="N144" s="287"/>
      <c r="O144" s="287"/>
      <c r="P144" s="286">
        <f>SUM(P141:P143)</f>
        <v>4.7143000000000015</v>
      </c>
      <c r="Q144" s="288"/>
    </row>
    <row r="145" ht="12.75">
      <c r="A145" s="320"/>
    </row>
    <row r="146" ht="12.75">
      <c r="A146" s="320"/>
    </row>
    <row r="147" ht="12.75">
      <c r="A147" s="320"/>
    </row>
    <row r="148" ht="13.5" thickBot="1">
      <c r="A148" s="321"/>
    </row>
    <row r="149" spans="1:17" ht="12.75">
      <c r="A149" s="314"/>
      <c r="B149" s="315"/>
      <c r="C149" s="315"/>
      <c r="D149" s="315"/>
      <c r="E149" s="315"/>
      <c r="F149" s="315"/>
      <c r="G149" s="315"/>
      <c r="H149" s="59"/>
      <c r="I149" s="59"/>
      <c r="J149" s="59"/>
      <c r="K149" s="59"/>
      <c r="L149" s="59"/>
      <c r="M149" s="59"/>
      <c r="N149" s="59"/>
      <c r="O149" s="59"/>
      <c r="P149" s="59"/>
      <c r="Q149" s="60"/>
    </row>
    <row r="150" spans="1:17" ht="23.25">
      <c r="A150" s="322" t="s">
        <v>357</v>
      </c>
      <c r="B150" s="306"/>
      <c r="C150" s="306"/>
      <c r="D150" s="306"/>
      <c r="E150" s="306"/>
      <c r="F150" s="306"/>
      <c r="G150" s="306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316"/>
      <c r="B151" s="306"/>
      <c r="C151" s="306"/>
      <c r="D151" s="306"/>
      <c r="E151" s="306"/>
      <c r="F151" s="306"/>
      <c r="G151" s="306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317"/>
      <c r="B152" s="318"/>
      <c r="C152" s="318"/>
      <c r="D152" s="318"/>
      <c r="E152" s="318"/>
      <c r="F152" s="318"/>
      <c r="G152" s="318"/>
      <c r="H152" s="21"/>
      <c r="I152" s="21"/>
      <c r="J152" s="21"/>
      <c r="K152" s="346" t="s">
        <v>369</v>
      </c>
      <c r="L152" s="21"/>
      <c r="M152" s="21"/>
      <c r="N152" s="21"/>
      <c r="O152" s="21"/>
      <c r="P152" s="346" t="s">
        <v>370</v>
      </c>
      <c r="Q152" s="61"/>
    </row>
    <row r="153" spans="1:17" ht="12.75">
      <c r="A153" s="319"/>
      <c r="B153" s="180"/>
      <c r="C153" s="180"/>
      <c r="D153" s="180"/>
      <c r="E153" s="180"/>
      <c r="F153" s="180"/>
      <c r="G153" s="180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9"/>
      <c r="B154" s="180"/>
      <c r="C154" s="180"/>
      <c r="D154" s="180"/>
      <c r="E154" s="180"/>
      <c r="F154" s="180"/>
      <c r="G154" s="180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8">
      <c r="A155" s="323" t="s">
        <v>360</v>
      </c>
      <c r="B155" s="307"/>
      <c r="C155" s="307"/>
      <c r="D155" s="308"/>
      <c r="E155" s="308"/>
      <c r="F155" s="309"/>
      <c r="G155" s="308"/>
      <c r="H155" s="21"/>
      <c r="I155" s="21"/>
      <c r="J155" s="21"/>
      <c r="K155" s="611">
        <f>K144</f>
        <v>0.5388000000000002</v>
      </c>
      <c r="L155" s="308" t="s">
        <v>358</v>
      </c>
      <c r="M155" s="21"/>
      <c r="N155" s="21"/>
      <c r="O155" s="21"/>
      <c r="P155" s="611">
        <f>P144</f>
        <v>4.7143000000000015</v>
      </c>
      <c r="Q155" s="331" t="s">
        <v>358</v>
      </c>
    </row>
    <row r="156" spans="1:17" ht="18">
      <c r="A156" s="324"/>
      <c r="B156" s="310"/>
      <c r="C156" s="310"/>
      <c r="D156" s="306"/>
      <c r="E156" s="306"/>
      <c r="F156" s="311"/>
      <c r="G156" s="306"/>
      <c r="H156" s="21"/>
      <c r="I156" s="21"/>
      <c r="J156" s="21"/>
      <c r="K156" s="612"/>
      <c r="L156" s="306"/>
      <c r="M156" s="21"/>
      <c r="N156" s="21"/>
      <c r="O156" s="21"/>
      <c r="P156" s="612"/>
      <c r="Q156" s="332"/>
    </row>
    <row r="157" spans="1:17" ht="18">
      <c r="A157" s="325" t="s">
        <v>359</v>
      </c>
      <c r="B157" s="312"/>
      <c r="C157" s="53"/>
      <c r="D157" s="306"/>
      <c r="E157" s="306"/>
      <c r="F157" s="313"/>
      <c r="G157" s="308"/>
      <c r="H157" s="21"/>
      <c r="I157" s="21"/>
      <c r="J157" s="21"/>
      <c r="K157" s="612">
        <f>-'STEPPED UP GENCO'!K49</f>
        <v>0.1070348643</v>
      </c>
      <c r="L157" s="308" t="s">
        <v>358</v>
      </c>
      <c r="M157" s="21"/>
      <c r="N157" s="21"/>
      <c r="O157" s="21"/>
      <c r="P157" s="612">
        <f>-'STEPPED UP GENCO'!P49</f>
        <v>1.2424706593000001</v>
      </c>
      <c r="Q157" s="331" t="s">
        <v>358</v>
      </c>
    </row>
    <row r="158" spans="1:17" ht="12.75">
      <c r="A158" s="3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3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3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20.25">
      <c r="A161" s="320"/>
      <c r="B161" s="21"/>
      <c r="C161" s="21"/>
      <c r="D161" s="21"/>
      <c r="E161" s="21"/>
      <c r="F161" s="21"/>
      <c r="G161" s="21"/>
      <c r="H161" s="307"/>
      <c r="I161" s="307"/>
      <c r="J161" s="326" t="s">
        <v>361</v>
      </c>
      <c r="K161" s="551">
        <f>SUM(K155:K160)</f>
        <v>0.6458348643000001</v>
      </c>
      <c r="L161" s="326" t="s">
        <v>358</v>
      </c>
      <c r="M161" s="180"/>
      <c r="N161" s="21"/>
      <c r="O161" s="21"/>
      <c r="P161" s="551">
        <f>SUM(P155:P160)</f>
        <v>5.956770659300002</v>
      </c>
      <c r="Q161" s="581" t="s">
        <v>358</v>
      </c>
    </row>
    <row r="162" spans="1:17" ht="13.5" thickBot="1">
      <c r="A162" s="32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215"/>
    </row>
  </sheetData>
  <sheetProtection/>
  <printOptions/>
  <pageMargins left="0.51" right="0.5" top="0.58" bottom="0.5" header="0.5" footer="0.5"/>
  <pageSetup horizontalDpi="300" verticalDpi="300" orientation="landscape" scale="61" r:id="rId1"/>
  <rowBreaks count="3" manualBreakCount="3">
    <brk id="52" max="255" man="1"/>
    <brk id="84" max="255" man="1"/>
    <brk id="13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50" zoomScaleNormal="55" zoomScaleSheetLayoutView="50" zoomScalePageLayoutView="0" workbookViewId="0" topLeftCell="A114">
      <selection activeCell="T5" sqref="T5:U6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8515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2.8515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13.8515625" style="0" customWidth="1"/>
  </cols>
  <sheetData>
    <row r="1" spans="1:17" ht="26.25">
      <c r="A1" s="1" t="s">
        <v>257</v>
      </c>
      <c r="Q1" s="355" t="str">
        <f>NDPL!$Q$1</f>
        <v>MAY 2010</v>
      </c>
    </row>
    <row r="2" ht="12.75">
      <c r="A2" s="18" t="s">
        <v>258</v>
      </c>
    </row>
    <row r="3" ht="23.25">
      <c r="A3" s="616" t="s">
        <v>162</v>
      </c>
    </row>
    <row r="4" spans="1:16" ht="24" thickBot="1">
      <c r="A4" s="617" t="s">
        <v>208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01/06/10</v>
      </c>
      <c r="H5" s="41" t="str">
        <f>NDPL!H5</f>
        <v>INTIAL READING 01/05/10</v>
      </c>
      <c r="I5" s="41" t="s">
        <v>4</v>
      </c>
      <c r="J5" s="41" t="s">
        <v>5</v>
      </c>
      <c r="K5" s="41" t="s">
        <v>6</v>
      </c>
      <c r="L5" s="43" t="str">
        <f>NDPL!G5</f>
        <v>FINAL READING 01/06/10</v>
      </c>
      <c r="M5" s="41" t="str">
        <f>NDPL!H5</f>
        <v>INTIAL READING 01/05/10</v>
      </c>
      <c r="N5" s="41" t="s">
        <v>4</v>
      </c>
      <c r="O5" s="41" t="s">
        <v>5</v>
      </c>
      <c r="P5" s="41" t="s">
        <v>6</v>
      </c>
      <c r="Q5" s="42" t="s">
        <v>336</v>
      </c>
    </row>
    <row r="6" ht="14.25" thickBot="1" thickTop="1"/>
    <row r="7" spans="1:17" ht="18" customHeight="1" thickTop="1">
      <c r="A7" s="420"/>
      <c r="B7" s="421" t="s">
        <v>163</v>
      </c>
      <c r="C7" s="422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208"/>
    </row>
    <row r="8" spans="1:17" ht="18" customHeight="1">
      <c r="A8" s="388">
        <v>1</v>
      </c>
      <c r="B8" s="461" t="s">
        <v>164</v>
      </c>
      <c r="C8" s="462">
        <v>4865180</v>
      </c>
      <c r="D8" s="170" t="s">
        <v>14</v>
      </c>
      <c r="E8" s="131" t="s">
        <v>377</v>
      </c>
      <c r="F8" s="473">
        <v>1000</v>
      </c>
      <c r="G8" s="483">
        <v>999981</v>
      </c>
      <c r="H8" s="485">
        <v>999998</v>
      </c>
      <c r="I8" s="485">
        <f>G8-H8</f>
        <v>-17</v>
      </c>
      <c r="J8" s="485">
        <f>$F8*I8</f>
        <v>-17000</v>
      </c>
      <c r="K8" s="485">
        <f aca="true" t="shared" si="0" ref="K8:K67">J8/1000000</f>
        <v>-0.017</v>
      </c>
      <c r="L8" s="486">
        <v>11358</v>
      </c>
      <c r="M8" s="485">
        <v>11210</v>
      </c>
      <c r="N8" s="485">
        <f>L8-M8</f>
        <v>148</v>
      </c>
      <c r="O8" s="485">
        <f>$F8*N8</f>
        <v>148000</v>
      </c>
      <c r="P8" s="485">
        <f aca="true" t="shared" si="1" ref="P8:P67">O8/1000000</f>
        <v>0.148</v>
      </c>
      <c r="Q8" s="472"/>
    </row>
    <row r="9" spans="1:17" ht="18" customHeight="1">
      <c r="A9" s="388">
        <v>2</v>
      </c>
      <c r="B9" s="461" t="s">
        <v>165</v>
      </c>
      <c r="C9" s="462">
        <v>4865095</v>
      </c>
      <c r="D9" s="170" t="s">
        <v>14</v>
      </c>
      <c r="E9" s="131" t="s">
        <v>377</v>
      </c>
      <c r="F9" s="473">
        <v>100</v>
      </c>
      <c r="G9" s="483">
        <v>1007717</v>
      </c>
      <c r="H9" s="485">
        <v>999926</v>
      </c>
      <c r="I9" s="485">
        <f aca="true" t="shared" si="2" ref="I9:I67">G9-H9</f>
        <v>7791</v>
      </c>
      <c r="J9" s="485">
        <f aca="true" t="shared" si="3" ref="J9:J67">$F9*I9</f>
        <v>779100</v>
      </c>
      <c r="K9" s="485">
        <f t="shared" si="0"/>
        <v>0.7791</v>
      </c>
      <c r="L9" s="486">
        <v>681741</v>
      </c>
      <c r="M9" s="485">
        <v>680396</v>
      </c>
      <c r="N9" s="485">
        <f aca="true" t="shared" si="4" ref="N9:N67">L9-M9</f>
        <v>1345</v>
      </c>
      <c r="O9" s="485">
        <f aca="true" t="shared" si="5" ref="O9:O67">$F9*N9</f>
        <v>134500</v>
      </c>
      <c r="P9" s="485">
        <f t="shared" si="1"/>
        <v>0.1345</v>
      </c>
      <c r="Q9" s="472"/>
    </row>
    <row r="10" spans="1:17" ht="18" customHeight="1">
      <c r="A10" s="388">
        <v>3</v>
      </c>
      <c r="B10" s="461" t="s">
        <v>166</v>
      </c>
      <c r="C10" s="462">
        <v>4865166</v>
      </c>
      <c r="D10" s="170" t="s">
        <v>14</v>
      </c>
      <c r="E10" s="131" t="s">
        <v>377</v>
      </c>
      <c r="F10" s="473">
        <v>1000</v>
      </c>
      <c r="G10" s="483">
        <v>1000327</v>
      </c>
      <c r="H10" s="485">
        <v>999993</v>
      </c>
      <c r="I10" s="485">
        <f t="shared" si="2"/>
        <v>334</v>
      </c>
      <c r="J10" s="485">
        <f t="shared" si="3"/>
        <v>334000</v>
      </c>
      <c r="K10" s="485">
        <f t="shared" si="0"/>
        <v>0.334</v>
      </c>
      <c r="L10" s="486">
        <v>41013</v>
      </c>
      <c r="M10" s="485">
        <v>40347</v>
      </c>
      <c r="N10" s="485">
        <f t="shared" si="4"/>
        <v>666</v>
      </c>
      <c r="O10" s="485">
        <f t="shared" si="5"/>
        <v>666000</v>
      </c>
      <c r="P10" s="485">
        <f t="shared" si="1"/>
        <v>0.666</v>
      </c>
      <c r="Q10" s="472"/>
    </row>
    <row r="11" spans="1:17" ht="18" customHeight="1">
      <c r="A11" s="388">
        <v>4</v>
      </c>
      <c r="B11" s="461" t="s">
        <v>167</v>
      </c>
      <c r="C11" s="462">
        <v>4865151</v>
      </c>
      <c r="D11" s="170" t="s">
        <v>14</v>
      </c>
      <c r="E11" s="131" t="s">
        <v>377</v>
      </c>
      <c r="F11" s="473">
        <v>300</v>
      </c>
      <c r="G11" s="483">
        <v>614</v>
      </c>
      <c r="H11" s="482">
        <v>0</v>
      </c>
      <c r="I11" s="485">
        <f t="shared" si="2"/>
        <v>614</v>
      </c>
      <c r="J11" s="485">
        <f t="shared" si="3"/>
        <v>184200</v>
      </c>
      <c r="K11" s="485">
        <f t="shared" si="0"/>
        <v>0.1842</v>
      </c>
      <c r="L11" s="486">
        <v>328</v>
      </c>
      <c r="M11" s="482">
        <v>256</v>
      </c>
      <c r="N11" s="485">
        <f t="shared" si="4"/>
        <v>72</v>
      </c>
      <c r="O11" s="485">
        <f t="shared" si="5"/>
        <v>21600</v>
      </c>
      <c r="P11" s="485">
        <f t="shared" si="1"/>
        <v>0.0216</v>
      </c>
      <c r="Q11" s="472"/>
    </row>
    <row r="12" spans="1:17" ht="18" customHeight="1">
      <c r="A12" s="388">
        <v>5</v>
      </c>
      <c r="B12" s="461" t="s">
        <v>168</v>
      </c>
      <c r="C12" s="462">
        <v>4864826</v>
      </c>
      <c r="D12" s="170" t="s">
        <v>14</v>
      </c>
      <c r="E12" s="131" t="s">
        <v>377</v>
      </c>
      <c r="F12" s="473">
        <v>200</v>
      </c>
      <c r="G12" s="483">
        <v>996580</v>
      </c>
      <c r="H12" s="482">
        <v>996224</v>
      </c>
      <c r="I12" s="485">
        <f t="shared" si="2"/>
        <v>356</v>
      </c>
      <c r="J12" s="485">
        <f t="shared" si="3"/>
        <v>71200</v>
      </c>
      <c r="K12" s="485">
        <f t="shared" si="0"/>
        <v>0.0712</v>
      </c>
      <c r="L12" s="486">
        <v>987156</v>
      </c>
      <c r="M12" s="482">
        <v>986853</v>
      </c>
      <c r="N12" s="485">
        <f t="shared" si="4"/>
        <v>303</v>
      </c>
      <c r="O12" s="485">
        <f t="shared" si="5"/>
        <v>60600</v>
      </c>
      <c r="P12" s="485">
        <f t="shared" si="1"/>
        <v>0.0606</v>
      </c>
      <c r="Q12" s="472"/>
    </row>
    <row r="13" spans="1:17" ht="18" customHeight="1">
      <c r="A13" s="388">
        <v>6</v>
      </c>
      <c r="B13" s="461" t="s">
        <v>169</v>
      </c>
      <c r="C13" s="462">
        <v>4865096</v>
      </c>
      <c r="D13" s="170" t="s">
        <v>14</v>
      </c>
      <c r="E13" s="131" t="s">
        <v>377</v>
      </c>
      <c r="F13" s="473">
        <v>100</v>
      </c>
      <c r="G13" s="483">
        <v>545</v>
      </c>
      <c r="H13" s="482">
        <v>28</v>
      </c>
      <c r="I13" s="485">
        <f t="shared" si="2"/>
        <v>517</v>
      </c>
      <c r="J13" s="485">
        <f t="shared" si="3"/>
        <v>51700</v>
      </c>
      <c r="K13" s="485">
        <f t="shared" si="0"/>
        <v>0.0517</v>
      </c>
      <c r="L13" s="486">
        <v>66467</v>
      </c>
      <c r="M13" s="482">
        <v>64885</v>
      </c>
      <c r="N13" s="485">
        <f t="shared" si="4"/>
        <v>1582</v>
      </c>
      <c r="O13" s="485">
        <f t="shared" si="5"/>
        <v>158200</v>
      </c>
      <c r="P13" s="485">
        <f t="shared" si="1"/>
        <v>0.1582</v>
      </c>
      <c r="Q13" s="472"/>
    </row>
    <row r="14" spans="1:17" ht="18" customHeight="1">
      <c r="A14" s="388">
        <v>7</v>
      </c>
      <c r="B14" s="461" t="s">
        <v>170</v>
      </c>
      <c r="C14" s="462">
        <v>4865097</v>
      </c>
      <c r="D14" s="170" t="s">
        <v>14</v>
      </c>
      <c r="E14" s="131" t="s">
        <v>377</v>
      </c>
      <c r="F14" s="473">
        <v>100</v>
      </c>
      <c r="G14" s="483">
        <v>7582</v>
      </c>
      <c r="H14" s="482">
        <v>248</v>
      </c>
      <c r="I14" s="485">
        <f t="shared" si="2"/>
        <v>7334</v>
      </c>
      <c r="J14" s="485">
        <f t="shared" si="3"/>
        <v>733400</v>
      </c>
      <c r="K14" s="485">
        <f t="shared" si="0"/>
        <v>0.7334</v>
      </c>
      <c r="L14" s="486">
        <v>268486</v>
      </c>
      <c r="M14" s="482">
        <v>267514</v>
      </c>
      <c r="N14" s="485">
        <f t="shared" si="4"/>
        <v>972</v>
      </c>
      <c r="O14" s="485">
        <f t="shared" si="5"/>
        <v>97200</v>
      </c>
      <c r="P14" s="485">
        <f t="shared" si="1"/>
        <v>0.0972</v>
      </c>
      <c r="Q14" s="472"/>
    </row>
    <row r="15" spans="1:17" ht="18" customHeight="1">
      <c r="A15" s="388">
        <v>8</v>
      </c>
      <c r="B15" s="461" t="s">
        <v>171</v>
      </c>
      <c r="C15" s="462">
        <v>4864789</v>
      </c>
      <c r="D15" s="170" t="s">
        <v>14</v>
      </c>
      <c r="E15" s="131" t="s">
        <v>377</v>
      </c>
      <c r="F15" s="473">
        <v>100</v>
      </c>
      <c r="G15" s="483">
        <v>999993</v>
      </c>
      <c r="H15" s="482">
        <v>999979</v>
      </c>
      <c r="I15" s="485">
        <f t="shared" si="2"/>
        <v>14</v>
      </c>
      <c r="J15" s="485">
        <f t="shared" si="3"/>
        <v>1400</v>
      </c>
      <c r="K15" s="485">
        <f t="shared" si="0"/>
        <v>0.0014</v>
      </c>
      <c r="L15" s="486">
        <v>309363</v>
      </c>
      <c r="M15" s="482">
        <v>307069</v>
      </c>
      <c r="N15" s="485">
        <f t="shared" si="4"/>
        <v>2294</v>
      </c>
      <c r="O15" s="485">
        <f t="shared" si="5"/>
        <v>229400</v>
      </c>
      <c r="P15" s="485">
        <f t="shared" si="1"/>
        <v>0.2294</v>
      </c>
      <c r="Q15" s="472"/>
    </row>
    <row r="16" spans="1:17" ht="18" customHeight="1">
      <c r="A16" s="388">
        <v>9</v>
      </c>
      <c r="B16" s="461" t="s">
        <v>172</v>
      </c>
      <c r="C16" s="462">
        <v>4865179</v>
      </c>
      <c r="D16" s="170" t="s">
        <v>14</v>
      </c>
      <c r="E16" s="131" t="s">
        <v>377</v>
      </c>
      <c r="F16" s="473">
        <v>1000</v>
      </c>
      <c r="G16" s="483">
        <v>999978</v>
      </c>
      <c r="H16" s="482">
        <v>999996</v>
      </c>
      <c r="I16" s="485">
        <f t="shared" si="2"/>
        <v>-18</v>
      </c>
      <c r="J16" s="485">
        <f t="shared" si="3"/>
        <v>-18000</v>
      </c>
      <c r="K16" s="485">
        <f t="shared" si="0"/>
        <v>-0.018</v>
      </c>
      <c r="L16" s="486">
        <v>7003</v>
      </c>
      <c r="M16" s="482">
        <v>7437</v>
      </c>
      <c r="N16" s="485">
        <f t="shared" si="4"/>
        <v>-434</v>
      </c>
      <c r="O16" s="485">
        <f t="shared" si="5"/>
        <v>-434000</v>
      </c>
      <c r="P16" s="485">
        <f t="shared" si="1"/>
        <v>-0.434</v>
      </c>
      <c r="Q16" s="472"/>
    </row>
    <row r="17" spans="1:17" ht="18" customHeight="1">
      <c r="A17" s="388"/>
      <c r="B17" s="463" t="s">
        <v>173</v>
      </c>
      <c r="C17" s="462"/>
      <c r="D17" s="170"/>
      <c r="E17" s="170"/>
      <c r="F17" s="473"/>
      <c r="G17" s="483"/>
      <c r="H17" s="485"/>
      <c r="I17" s="485"/>
      <c r="J17" s="485"/>
      <c r="K17" s="488"/>
      <c r="L17" s="486"/>
      <c r="M17" s="485"/>
      <c r="N17" s="485"/>
      <c r="O17" s="485"/>
      <c r="P17" s="488"/>
      <c r="Q17" s="472"/>
    </row>
    <row r="18" spans="1:17" ht="18" customHeight="1">
      <c r="A18" s="388">
        <v>10</v>
      </c>
      <c r="B18" s="461" t="s">
        <v>17</v>
      </c>
      <c r="C18" s="462">
        <v>4864973</v>
      </c>
      <c r="D18" s="170" t="s">
        <v>14</v>
      </c>
      <c r="E18" s="131" t="s">
        <v>377</v>
      </c>
      <c r="F18" s="473">
        <v>-1000</v>
      </c>
      <c r="G18" s="483">
        <v>998549</v>
      </c>
      <c r="H18" s="482">
        <v>998548</v>
      </c>
      <c r="I18" s="485">
        <f t="shared" si="2"/>
        <v>1</v>
      </c>
      <c r="J18" s="485">
        <f t="shared" si="3"/>
        <v>-1000</v>
      </c>
      <c r="K18" s="485">
        <f t="shared" si="0"/>
        <v>-0.001</v>
      </c>
      <c r="L18" s="486">
        <v>977446</v>
      </c>
      <c r="M18" s="482">
        <v>979038</v>
      </c>
      <c r="N18" s="485">
        <f t="shared" si="4"/>
        <v>-1592</v>
      </c>
      <c r="O18" s="485">
        <f t="shared" si="5"/>
        <v>1592000</v>
      </c>
      <c r="P18" s="485">
        <f t="shared" si="1"/>
        <v>1.592</v>
      </c>
      <c r="Q18" s="472"/>
    </row>
    <row r="19" spans="1:17" ht="18" customHeight="1">
      <c r="A19" s="388">
        <v>11</v>
      </c>
      <c r="B19" s="425" t="s">
        <v>18</v>
      </c>
      <c r="C19" s="462">
        <v>4864974</v>
      </c>
      <c r="D19" s="118" t="s">
        <v>14</v>
      </c>
      <c r="E19" s="131" t="s">
        <v>377</v>
      </c>
      <c r="F19" s="473">
        <v>-1000</v>
      </c>
      <c r="G19" s="483">
        <v>997777</v>
      </c>
      <c r="H19" s="482">
        <v>997777</v>
      </c>
      <c r="I19" s="485">
        <f t="shared" si="2"/>
        <v>0</v>
      </c>
      <c r="J19" s="485">
        <f t="shared" si="3"/>
        <v>0</v>
      </c>
      <c r="K19" s="485">
        <f t="shared" si="0"/>
        <v>0</v>
      </c>
      <c r="L19" s="486">
        <v>978618</v>
      </c>
      <c r="M19" s="482">
        <v>980199</v>
      </c>
      <c r="N19" s="485">
        <f t="shared" si="4"/>
        <v>-1581</v>
      </c>
      <c r="O19" s="485">
        <f t="shared" si="5"/>
        <v>1581000</v>
      </c>
      <c r="P19" s="485">
        <f t="shared" si="1"/>
        <v>1.581</v>
      </c>
      <c r="Q19" s="472"/>
    </row>
    <row r="20" spans="1:17" ht="18" customHeight="1">
      <c r="A20" s="388">
        <v>12</v>
      </c>
      <c r="B20" s="461" t="s">
        <v>19</v>
      </c>
      <c r="C20" s="462">
        <v>4864975</v>
      </c>
      <c r="D20" s="170" t="s">
        <v>14</v>
      </c>
      <c r="E20" s="131" t="s">
        <v>377</v>
      </c>
      <c r="F20" s="473">
        <v>-1000</v>
      </c>
      <c r="G20" s="483">
        <v>997962</v>
      </c>
      <c r="H20" s="482">
        <v>997973</v>
      </c>
      <c r="I20" s="485">
        <f t="shared" si="2"/>
        <v>-11</v>
      </c>
      <c r="J20" s="485">
        <f t="shared" si="3"/>
        <v>11000</v>
      </c>
      <c r="K20" s="485">
        <f t="shared" si="0"/>
        <v>0.011</v>
      </c>
      <c r="L20" s="486">
        <v>973507</v>
      </c>
      <c r="M20" s="482">
        <v>976611</v>
      </c>
      <c r="N20" s="485">
        <f t="shared" si="4"/>
        <v>-3104</v>
      </c>
      <c r="O20" s="485">
        <f t="shared" si="5"/>
        <v>3104000</v>
      </c>
      <c r="P20" s="485">
        <f t="shared" si="1"/>
        <v>3.104</v>
      </c>
      <c r="Q20" s="472"/>
    </row>
    <row r="21" spans="1:17" ht="18" customHeight="1">
      <c r="A21" s="388">
        <v>13</v>
      </c>
      <c r="B21" s="461" t="s">
        <v>174</v>
      </c>
      <c r="C21" s="462">
        <v>4864976</v>
      </c>
      <c r="D21" s="170" t="s">
        <v>14</v>
      </c>
      <c r="E21" s="131" t="s">
        <v>377</v>
      </c>
      <c r="F21" s="473">
        <v>-1000</v>
      </c>
      <c r="G21" s="483">
        <v>998432</v>
      </c>
      <c r="H21" s="482">
        <v>998414</v>
      </c>
      <c r="I21" s="485">
        <f t="shared" si="2"/>
        <v>18</v>
      </c>
      <c r="J21" s="485">
        <f t="shared" si="3"/>
        <v>-18000</v>
      </c>
      <c r="K21" s="485">
        <f t="shared" si="0"/>
        <v>-0.018</v>
      </c>
      <c r="L21" s="486">
        <v>977591</v>
      </c>
      <c r="M21" s="482">
        <v>978436</v>
      </c>
      <c r="N21" s="485">
        <f t="shared" si="4"/>
        <v>-845</v>
      </c>
      <c r="O21" s="485">
        <f t="shared" si="5"/>
        <v>845000</v>
      </c>
      <c r="P21" s="485">
        <f t="shared" si="1"/>
        <v>0.845</v>
      </c>
      <c r="Q21" s="472"/>
    </row>
    <row r="22" spans="1:17" ht="18" customHeight="1">
      <c r="A22" s="388"/>
      <c r="B22" s="463" t="s">
        <v>175</v>
      </c>
      <c r="C22" s="462"/>
      <c r="D22" s="170"/>
      <c r="E22" s="170"/>
      <c r="F22" s="473"/>
      <c r="G22" s="483"/>
      <c r="H22" s="485"/>
      <c r="I22" s="485"/>
      <c r="J22" s="485"/>
      <c r="K22" s="485"/>
      <c r="L22" s="486"/>
      <c r="M22" s="485"/>
      <c r="N22" s="485"/>
      <c r="O22" s="485"/>
      <c r="P22" s="485"/>
      <c r="Q22" s="472"/>
    </row>
    <row r="23" spans="1:17" ht="18" customHeight="1">
      <c r="A23" s="388">
        <v>14</v>
      </c>
      <c r="B23" s="461" t="s">
        <v>17</v>
      </c>
      <c r="C23" s="462">
        <v>4864977</v>
      </c>
      <c r="D23" s="170" t="s">
        <v>14</v>
      </c>
      <c r="E23" s="131" t="s">
        <v>377</v>
      </c>
      <c r="F23" s="473">
        <v>-1000</v>
      </c>
      <c r="G23" s="483">
        <v>2337</v>
      </c>
      <c r="H23" s="482">
        <v>2331</v>
      </c>
      <c r="I23" s="485">
        <f t="shared" si="2"/>
        <v>6</v>
      </c>
      <c r="J23" s="485">
        <f t="shared" si="3"/>
        <v>-6000</v>
      </c>
      <c r="K23" s="485">
        <f t="shared" si="0"/>
        <v>-0.006</v>
      </c>
      <c r="L23" s="486">
        <v>30854</v>
      </c>
      <c r="M23" s="482">
        <v>31978</v>
      </c>
      <c r="N23" s="485">
        <f t="shared" si="4"/>
        <v>-1124</v>
      </c>
      <c r="O23" s="485">
        <f t="shared" si="5"/>
        <v>1124000</v>
      </c>
      <c r="P23" s="485">
        <f t="shared" si="1"/>
        <v>1.124</v>
      </c>
      <c r="Q23" s="472"/>
    </row>
    <row r="24" spans="1:17" ht="18" customHeight="1">
      <c r="A24" s="388">
        <v>15</v>
      </c>
      <c r="B24" s="461" t="s">
        <v>18</v>
      </c>
      <c r="C24" s="462">
        <v>4865052</v>
      </c>
      <c r="D24" s="170" t="s">
        <v>14</v>
      </c>
      <c r="E24" s="131" t="s">
        <v>377</v>
      </c>
      <c r="F24" s="473">
        <v>-1000</v>
      </c>
      <c r="G24" s="483">
        <v>999866</v>
      </c>
      <c r="H24" s="482">
        <v>999829</v>
      </c>
      <c r="I24" s="485">
        <f t="shared" si="2"/>
        <v>37</v>
      </c>
      <c r="J24" s="485">
        <f t="shared" si="3"/>
        <v>-37000</v>
      </c>
      <c r="K24" s="485">
        <f t="shared" si="0"/>
        <v>-0.037</v>
      </c>
      <c r="L24" s="486">
        <v>983367</v>
      </c>
      <c r="M24" s="482">
        <v>984054</v>
      </c>
      <c r="N24" s="485">
        <f t="shared" si="4"/>
        <v>-687</v>
      </c>
      <c r="O24" s="485">
        <f t="shared" si="5"/>
        <v>687000</v>
      </c>
      <c r="P24" s="485">
        <f t="shared" si="1"/>
        <v>0.687</v>
      </c>
      <c r="Q24" s="472"/>
    </row>
    <row r="25" spans="1:17" ht="18" customHeight="1">
      <c r="A25" s="388"/>
      <c r="B25" s="423" t="s">
        <v>176</v>
      </c>
      <c r="C25" s="462"/>
      <c r="D25" s="118"/>
      <c r="E25" s="118"/>
      <c r="F25" s="473"/>
      <c r="G25" s="483"/>
      <c r="H25" s="485"/>
      <c r="I25" s="485"/>
      <c r="J25" s="485"/>
      <c r="K25" s="485"/>
      <c r="L25" s="486"/>
      <c r="M25" s="485"/>
      <c r="N25" s="485"/>
      <c r="O25" s="485"/>
      <c r="P25" s="485"/>
      <c r="Q25" s="472"/>
    </row>
    <row r="26" spans="1:17" ht="18" customHeight="1">
      <c r="A26" s="388">
        <v>16</v>
      </c>
      <c r="B26" s="461" t="s">
        <v>17</v>
      </c>
      <c r="C26" s="462">
        <v>4864969</v>
      </c>
      <c r="D26" s="170" t="s">
        <v>14</v>
      </c>
      <c r="E26" s="131" t="s">
        <v>377</v>
      </c>
      <c r="F26" s="473">
        <v>-1000</v>
      </c>
      <c r="G26" s="483">
        <v>34401</v>
      </c>
      <c r="H26" s="482">
        <v>34057</v>
      </c>
      <c r="I26" s="485">
        <f t="shared" si="2"/>
        <v>344</v>
      </c>
      <c r="J26" s="485">
        <f t="shared" si="3"/>
        <v>-344000</v>
      </c>
      <c r="K26" s="485">
        <f t="shared" si="0"/>
        <v>-0.344</v>
      </c>
      <c r="L26" s="486">
        <v>22852</v>
      </c>
      <c r="M26" s="482">
        <v>22403</v>
      </c>
      <c r="N26" s="485">
        <f t="shared" si="4"/>
        <v>449</v>
      </c>
      <c r="O26" s="485">
        <f t="shared" si="5"/>
        <v>-449000</v>
      </c>
      <c r="P26" s="485">
        <f t="shared" si="1"/>
        <v>-0.449</v>
      </c>
      <c r="Q26" s="472"/>
    </row>
    <row r="27" spans="1:17" ht="18" customHeight="1">
      <c r="A27" s="388">
        <v>17</v>
      </c>
      <c r="B27" s="461" t="s">
        <v>18</v>
      </c>
      <c r="C27" s="462">
        <v>4864970</v>
      </c>
      <c r="D27" s="170" t="s">
        <v>14</v>
      </c>
      <c r="E27" s="131" t="s">
        <v>377</v>
      </c>
      <c r="F27" s="473">
        <v>-1000</v>
      </c>
      <c r="G27" s="483">
        <v>5200</v>
      </c>
      <c r="H27" s="482">
        <v>5118</v>
      </c>
      <c r="I27" s="485">
        <f t="shared" si="2"/>
        <v>82</v>
      </c>
      <c r="J27" s="485">
        <f t="shared" si="3"/>
        <v>-82000</v>
      </c>
      <c r="K27" s="485">
        <f t="shared" si="0"/>
        <v>-0.082</v>
      </c>
      <c r="L27" s="486">
        <v>14925</v>
      </c>
      <c r="M27" s="482">
        <v>14973</v>
      </c>
      <c r="N27" s="485">
        <f t="shared" si="4"/>
        <v>-48</v>
      </c>
      <c r="O27" s="485">
        <f t="shared" si="5"/>
        <v>48000</v>
      </c>
      <c r="P27" s="485">
        <f t="shared" si="1"/>
        <v>0.048</v>
      </c>
      <c r="Q27" s="472"/>
    </row>
    <row r="28" spans="1:17" ht="18" customHeight="1">
      <c r="A28" s="388">
        <v>18</v>
      </c>
      <c r="B28" s="461" t="s">
        <v>19</v>
      </c>
      <c r="C28" s="462">
        <v>4864971</v>
      </c>
      <c r="D28" s="170" t="s">
        <v>14</v>
      </c>
      <c r="E28" s="131" t="s">
        <v>377</v>
      </c>
      <c r="F28" s="473">
        <v>-1000</v>
      </c>
      <c r="G28" s="483">
        <v>21821</v>
      </c>
      <c r="H28" s="482">
        <v>21443</v>
      </c>
      <c r="I28" s="485">
        <f t="shared" si="2"/>
        <v>378</v>
      </c>
      <c r="J28" s="485">
        <f t="shared" si="3"/>
        <v>-378000</v>
      </c>
      <c r="K28" s="485">
        <f t="shared" si="0"/>
        <v>-0.378</v>
      </c>
      <c r="L28" s="486">
        <v>11124</v>
      </c>
      <c r="M28" s="482">
        <v>10862</v>
      </c>
      <c r="N28" s="485">
        <f t="shared" si="4"/>
        <v>262</v>
      </c>
      <c r="O28" s="485">
        <f t="shared" si="5"/>
        <v>-262000</v>
      </c>
      <c r="P28" s="485">
        <f t="shared" si="1"/>
        <v>-0.262</v>
      </c>
      <c r="Q28" s="472"/>
    </row>
    <row r="29" spans="1:17" ht="18" customHeight="1">
      <c r="A29" s="388">
        <v>19</v>
      </c>
      <c r="B29" s="425" t="s">
        <v>174</v>
      </c>
      <c r="C29" s="462">
        <v>4864972</v>
      </c>
      <c r="D29" s="118" t="s">
        <v>14</v>
      </c>
      <c r="E29" s="131" t="s">
        <v>377</v>
      </c>
      <c r="F29" s="473">
        <v>-1000</v>
      </c>
      <c r="G29" s="483">
        <v>8157</v>
      </c>
      <c r="H29" s="482">
        <v>8018</v>
      </c>
      <c r="I29" s="485">
        <f t="shared" si="2"/>
        <v>139</v>
      </c>
      <c r="J29" s="485">
        <f t="shared" si="3"/>
        <v>-139000</v>
      </c>
      <c r="K29" s="485">
        <f t="shared" si="0"/>
        <v>-0.139</v>
      </c>
      <c r="L29" s="486">
        <v>33688</v>
      </c>
      <c r="M29" s="482">
        <v>31551</v>
      </c>
      <c r="N29" s="485">
        <f t="shared" si="4"/>
        <v>2137</v>
      </c>
      <c r="O29" s="485">
        <f t="shared" si="5"/>
        <v>-2137000</v>
      </c>
      <c r="P29" s="485">
        <f t="shared" si="1"/>
        <v>-2.137</v>
      </c>
      <c r="Q29" s="472"/>
    </row>
    <row r="30" spans="1:17" ht="18" customHeight="1">
      <c r="A30" s="388"/>
      <c r="B30" s="463" t="s">
        <v>177</v>
      </c>
      <c r="C30" s="462"/>
      <c r="D30" s="170"/>
      <c r="E30" s="170"/>
      <c r="F30" s="473"/>
      <c r="G30" s="483"/>
      <c r="H30" s="485"/>
      <c r="I30" s="485"/>
      <c r="J30" s="485"/>
      <c r="K30" s="485"/>
      <c r="L30" s="486"/>
      <c r="M30" s="485"/>
      <c r="N30" s="485"/>
      <c r="O30" s="485"/>
      <c r="P30" s="485"/>
      <c r="Q30" s="472"/>
    </row>
    <row r="31" spans="1:17" ht="18" customHeight="1">
      <c r="A31" s="388"/>
      <c r="B31" s="463" t="s">
        <v>45</v>
      </c>
      <c r="C31" s="462"/>
      <c r="D31" s="170"/>
      <c r="E31" s="170"/>
      <c r="F31" s="473"/>
      <c r="G31" s="483"/>
      <c r="H31" s="485"/>
      <c r="I31" s="485"/>
      <c r="J31" s="485"/>
      <c r="K31" s="485"/>
      <c r="L31" s="486"/>
      <c r="M31" s="485"/>
      <c r="N31" s="485"/>
      <c r="O31" s="485"/>
      <c r="P31" s="485"/>
      <c r="Q31" s="472"/>
    </row>
    <row r="32" spans="1:17" ht="18" customHeight="1">
      <c r="A32" s="388">
        <v>20</v>
      </c>
      <c r="B32" s="461" t="s">
        <v>178</v>
      </c>
      <c r="C32" s="462">
        <v>4864954</v>
      </c>
      <c r="D32" s="170" t="s">
        <v>14</v>
      </c>
      <c r="E32" s="131" t="s">
        <v>377</v>
      </c>
      <c r="F32" s="473">
        <v>1000</v>
      </c>
      <c r="G32" s="483">
        <v>3240</v>
      </c>
      <c r="H32" s="482">
        <v>3231</v>
      </c>
      <c r="I32" s="485">
        <f t="shared" si="2"/>
        <v>9</v>
      </c>
      <c r="J32" s="485">
        <f t="shared" si="3"/>
        <v>9000</v>
      </c>
      <c r="K32" s="485">
        <f t="shared" si="0"/>
        <v>0.009</v>
      </c>
      <c r="L32" s="486">
        <v>3217</v>
      </c>
      <c r="M32" s="482">
        <v>2923</v>
      </c>
      <c r="N32" s="485">
        <f t="shared" si="4"/>
        <v>294</v>
      </c>
      <c r="O32" s="485">
        <f t="shared" si="5"/>
        <v>294000</v>
      </c>
      <c r="P32" s="485">
        <f t="shared" si="1"/>
        <v>0.294</v>
      </c>
      <c r="Q32" s="472"/>
    </row>
    <row r="33" spans="1:17" ht="18" customHeight="1">
      <c r="A33" s="388">
        <v>21</v>
      </c>
      <c r="B33" s="461" t="s">
        <v>179</v>
      </c>
      <c r="C33" s="462">
        <v>4864955</v>
      </c>
      <c r="D33" s="170" t="s">
        <v>14</v>
      </c>
      <c r="E33" s="131" t="s">
        <v>377</v>
      </c>
      <c r="F33" s="473">
        <v>1000</v>
      </c>
      <c r="G33" s="483">
        <v>3600</v>
      </c>
      <c r="H33" s="482">
        <v>3589</v>
      </c>
      <c r="I33" s="485">
        <f t="shared" si="2"/>
        <v>11</v>
      </c>
      <c r="J33" s="485">
        <f t="shared" si="3"/>
        <v>11000</v>
      </c>
      <c r="K33" s="485">
        <f t="shared" si="0"/>
        <v>0.011</v>
      </c>
      <c r="L33" s="486">
        <v>3393</v>
      </c>
      <c r="M33" s="482">
        <v>3093</v>
      </c>
      <c r="N33" s="485">
        <f t="shared" si="4"/>
        <v>300</v>
      </c>
      <c r="O33" s="485">
        <f t="shared" si="5"/>
        <v>300000</v>
      </c>
      <c r="P33" s="485">
        <f t="shared" si="1"/>
        <v>0.3</v>
      </c>
      <c r="Q33" s="472"/>
    </row>
    <row r="34" spans="1:17" ht="18" customHeight="1">
      <c r="A34" s="388"/>
      <c r="B34" s="423" t="s">
        <v>180</v>
      </c>
      <c r="C34" s="462"/>
      <c r="D34" s="118"/>
      <c r="E34" s="118"/>
      <c r="F34" s="473"/>
      <c r="G34" s="483"/>
      <c r="H34" s="485"/>
      <c r="I34" s="485"/>
      <c r="J34" s="485"/>
      <c r="K34" s="485"/>
      <c r="L34" s="486"/>
      <c r="M34" s="485"/>
      <c r="N34" s="485"/>
      <c r="O34" s="485"/>
      <c r="P34" s="485"/>
      <c r="Q34" s="472"/>
    </row>
    <row r="35" spans="1:17" ht="18" customHeight="1">
      <c r="A35" s="388">
        <v>22</v>
      </c>
      <c r="B35" s="425" t="s">
        <v>17</v>
      </c>
      <c r="C35" s="462">
        <v>4864908</v>
      </c>
      <c r="D35" s="118" t="s">
        <v>14</v>
      </c>
      <c r="E35" s="131" t="s">
        <v>377</v>
      </c>
      <c r="F35" s="473">
        <v>-1000</v>
      </c>
      <c r="G35" s="483">
        <v>988689</v>
      </c>
      <c r="H35" s="485">
        <v>988762</v>
      </c>
      <c r="I35" s="485">
        <f t="shared" si="2"/>
        <v>-73</v>
      </c>
      <c r="J35" s="485">
        <f t="shared" si="3"/>
        <v>73000</v>
      </c>
      <c r="K35" s="485">
        <f t="shared" si="0"/>
        <v>0.073</v>
      </c>
      <c r="L35" s="486">
        <v>921763</v>
      </c>
      <c r="M35" s="485">
        <v>926039</v>
      </c>
      <c r="N35" s="485">
        <f t="shared" si="4"/>
        <v>-4276</v>
      </c>
      <c r="O35" s="485">
        <f t="shared" si="5"/>
        <v>4276000</v>
      </c>
      <c r="P35" s="485">
        <f t="shared" si="1"/>
        <v>4.276</v>
      </c>
      <c r="Q35" s="472"/>
    </row>
    <row r="36" spans="1:17" ht="18" customHeight="1">
      <c r="A36" s="388">
        <v>23</v>
      </c>
      <c r="B36" s="461" t="s">
        <v>18</v>
      </c>
      <c r="C36" s="462">
        <v>4864909</v>
      </c>
      <c r="D36" s="170" t="s">
        <v>14</v>
      </c>
      <c r="E36" s="131" t="s">
        <v>377</v>
      </c>
      <c r="F36" s="473">
        <v>-1000</v>
      </c>
      <c r="G36" s="483">
        <v>998717</v>
      </c>
      <c r="H36" s="482">
        <v>998716</v>
      </c>
      <c r="I36" s="485">
        <f t="shared" si="2"/>
        <v>1</v>
      </c>
      <c r="J36" s="485">
        <f t="shared" si="3"/>
        <v>-1000</v>
      </c>
      <c r="K36" s="485">
        <f t="shared" si="0"/>
        <v>-0.001</v>
      </c>
      <c r="L36" s="486">
        <v>906093</v>
      </c>
      <c r="M36" s="482">
        <v>912185</v>
      </c>
      <c r="N36" s="485">
        <f t="shared" si="4"/>
        <v>-6092</v>
      </c>
      <c r="O36" s="485">
        <f t="shared" si="5"/>
        <v>6092000</v>
      </c>
      <c r="P36" s="485">
        <f t="shared" si="1"/>
        <v>6.092</v>
      </c>
      <c r="Q36" s="472"/>
    </row>
    <row r="37" spans="1:17" ht="18" customHeight="1">
      <c r="A37" s="388"/>
      <c r="B37" s="461"/>
      <c r="C37" s="462"/>
      <c r="D37" s="170"/>
      <c r="E37" s="170"/>
      <c r="F37" s="473"/>
      <c r="G37" s="483"/>
      <c r="H37" s="485"/>
      <c r="I37" s="485"/>
      <c r="J37" s="485"/>
      <c r="K37" s="485"/>
      <c r="L37" s="486"/>
      <c r="M37" s="485"/>
      <c r="N37" s="485"/>
      <c r="O37" s="485"/>
      <c r="P37" s="485"/>
      <c r="Q37" s="472"/>
    </row>
    <row r="38" spans="1:17" ht="18" customHeight="1">
      <c r="A38" s="388"/>
      <c r="B38" s="463" t="s">
        <v>181</v>
      </c>
      <c r="C38" s="462"/>
      <c r="D38" s="170"/>
      <c r="E38" s="170"/>
      <c r="F38" s="473"/>
      <c r="G38" s="483"/>
      <c r="H38" s="485"/>
      <c r="I38" s="485"/>
      <c r="J38" s="485"/>
      <c r="K38" s="485"/>
      <c r="L38" s="486"/>
      <c r="M38" s="485"/>
      <c r="N38" s="485"/>
      <c r="O38" s="485"/>
      <c r="P38" s="485"/>
      <c r="Q38" s="472"/>
    </row>
    <row r="39" spans="1:17" ht="18" customHeight="1">
      <c r="A39" s="388">
        <v>24</v>
      </c>
      <c r="B39" s="461" t="s">
        <v>136</v>
      </c>
      <c r="C39" s="462">
        <v>4864964</v>
      </c>
      <c r="D39" s="170" t="s">
        <v>14</v>
      </c>
      <c r="E39" s="131" t="s">
        <v>377</v>
      </c>
      <c r="F39" s="473">
        <v>-1000</v>
      </c>
      <c r="G39" s="483">
        <v>307</v>
      </c>
      <c r="H39" s="482">
        <v>307</v>
      </c>
      <c r="I39" s="485">
        <f t="shared" si="2"/>
        <v>0</v>
      </c>
      <c r="J39" s="485">
        <f t="shared" si="3"/>
        <v>0</v>
      </c>
      <c r="K39" s="485">
        <f t="shared" si="0"/>
        <v>0</v>
      </c>
      <c r="L39" s="486">
        <v>4748</v>
      </c>
      <c r="M39" s="485">
        <v>669</v>
      </c>
      <c r="N39" s="485">
        <f t="shared" si="4"/>
        <v>4079</v>
      </c>
      <c r="O39" s="485">
        <f t="shared" si="5"/>
        <v>-4079000</v>
      </c>
      <c r="P39" s="485">
        <f t="shared" si="1"/>
        <v>-4.079</v>
      </c>
      <c r="Q39" s="472"/>
    </row>
    <row r="40" spans="1:17" ht="18" customHeight="1">
      <c r="A40" s="388">
        <v>25</v>
      </c>
      <c r="B40" s="461" t="s">
        <v>137</v>
      </c>
      <c r="C40" s="462">
        <v>4864965</v>
      </c>
      <c r="D40" s="170" t="s">
        <v>14</v>
      </c>
      <c r="E40" s="131" t="s">
        <v>377</v>
      </c>
      <c r="F40" s="473">
        <v>-1000</v>
      </c>
      <c r="G40" s="483">
        <v>445</v>
      </c>
      <c r="H40" s="482">
        <v>445</v>
      </c>
      <c r="I40" s="485">
        <f t="shared" si="2"/>
        <v>0</v>
      </c>
      <c r="J40" s="485">
        <f t="shared" si="3"/>
        <v>0</v>
      </c>
      <c r="K40" s="485">
        <f t="shared" si="0"/>
        <v>0</v>
      </c>
      <c r="L40" s="486">
        <v>999224</v>
      </c>
      <c r="M40" s="482">
        <v>995087</v>
      </c>
      <c r="N40" s="485">
        <f t="shared" si="4"/>
        <v>4137</v>
      </c>
      <c r="O40" s="485">
        <f t="shared" si="5"/>
        <v>-4137000</v>
      </c>
      <c r="P40" s="485">
        <f t="shared" si="1"/>
        <v>-4.137</v>
      </c>
      <c r="Q40" s="472"/>
    </row>
    <row r="41" spans="1:17" ht="18" customHeight="1">
      <c r="A41" s="388">
        <v>26</v>
      </c>
      <c r="B41" s="461" t="s">
        <v>182</v>
      </c>
      <c r="C41" s="462">
        <v>4864890</v>
      </c>
      <c r="D41" s="170" t="s">
        <v>14</v>
      </c>
      <c r="E41" s="131" t="s">
        <v>377</v>
      </c>
      <c r="F41" s="473">
        <v>-1000</v>
      </c>
      <c r="G41" s="483">
        <v>996158</v>
      </c>
      <c r="H41" s="482">
        <v>996158</v>
      </c>
      <c r="I41" s="485">
        <f t="shared" si="2"/>
        <v>0</v>
      </c>
      <c r="J41" s="485">
        <f t="shared" si="3"/>
        <v>0</v>
      </c>
      <c r="K41" s="485">
        <f t="shared" si="0"/>
        <v>0</v>
      </c>
      <c r="L41" s="489">
        <v>968809</v>
      </c>
      <c r="M41" s="482">
        <v>971276</v>
      </c>
      <c r="N41" s="485">
        <f t="shared" si="4"/>
        <v>-2467</v>
      </c>
      <c r="O41" s="485">
        <f t="shared" si="5"/>
        <v>2467000</v>
      </c>
      <c r="P41" s="485">
        <f t="shared" si="1"/>
        <v>2.467</v>
      </c>
      <c r="Q41" s="472"/>
    </row>
    <row r="42" spans="1:17" ht="18" customHeight="1">
      <c r="A42" s="388">
        <v>27</v>
      </c>
      <c r="B42" s="425" t="s">
        <v>183</v>
      </c>
      <c r="C42" s="462">
        <v>4864891</v>
      </c>
      <c r="D42" s="118" t="s">
        <v>14</v>
      </c>
      <c r="E42" s="131" t="s">
        <v>377</v>
      </c>
      <c r="F42" s="473">
        <v>-1000</v>
      </c>
      <c r="G42" s="483">
        <v>994536</v>
      </c>
      <c r="H42" s="482">
        <v>994536</v>
      </c>
      <c r="I42" s="485">
        <f t="shared" si="2"/>
        <v>0</v>
      </c>
      <c r="J42" s="485">
        <f t="shared" si="3"/>
        <v>0</v>
      </c>
      <c r="K42" s="485">
        <f t="shared" si="0"/>
        <v>0</v>
      </c>
      <c r="L42" s="486">
        <v>977658</v>
      </c>
      <c r="M42" s="482">
        <v>979843</v>
      </c>
      <c r="N42" s="485">
        <f t="shared" si="4"/>
        <v>-2185</v>
      </c>
      <c r="O42" s="485">
        <f t="shared" si="5"/>
        <v>2185000</v>
      </c>
      <c r="P42" s="485">
        <f t="shared" si="1"/>
        <v>2.185</v>
      </c>
      <c r="Q42" s="472"/>
    </row>
    <row r="43" spans="1:17" ht="18" customHeight="1">
      <c r="A43" s="388">
        <v>28</v>
      </c>
      <c r="B43" s="461" t="s">
        <v>184</v>
      </c>
      <c r="C43" s="462">
        <v>4864906</v>
      </c>
      <c r="D43" s="170" t="s">
        <v>14</v>
      </c>
      <c r="E43" s="131" t="s">
        <v>377</v>
      </c>
      <c r="F43" s="473">
        <v>-1000</v>
      </c>
      <c r="G43" s="483">
        <v>999645</v>
      </c>
      <c r="H43" s="482">
        <v>999645</v>
      </c>
      <c r="I43" s="485">
        <f t="shared" si="2"/>
        <v>0</v>
      </c>
      <c r="J43" s="485">
        <f t="shared" si="3"/>
        <v>0</v>
      </c>
      <c r="K43" s="485">
        <f t="shared" si="0"/>
        <v>0</v>
      </c>
      <c r="L43" s="486">
        <v>975966</v>
      </c>
      <c r="M43" s="482">
        <v>975740</v>
      </c>
      <c r="N43" s="485">
        <f t="shared" si="4"/>
        <v>226</v>
      </c>
      <c r="O43" s="485">
        <f t="shared" si="5"/>
        <v>-226000</v>
      </c>
      <c r="P43" s="485">
        <f t="shared" si="1"/>
        <v>-0.226</v>
      </c>
      <c r="Q43" s="472"/>
    </row>
    <row r="44" spans="1:17" ht="18" customHeight="1" thickBot="1">
      <c r="A44" s="388">
        <v>29</v>
      </c>
      <c r="B44" s="461" t="s">
        <v>185</v>
      </c>
      <c r="C44" s="462">
        <v>4864907</v>
      </c>
      <c r="D44" s="170" t="s">
        <v>14</v>
      </c>
      <c r="E44" s="131" t="s">
        <v>377</v>
      </c>
      <c r="F44" s="473">
        <v>-1000</v>
      </c>
      <c r="G44" s="483">
        <v>999082</v>
      </c>
      <c r="H44" s="482">
        <v>999082</v>
      </c>
      <c r="I44" s="485">
        <f t="shared" si="2"/>
        <v>0</v>
      </c>
      <c r="J44" s="485">
        <f t="shared" si="3"/>
        <v>0</v>
      </c>
      <c r="K44" s="485">
        <f t="shared" si="0"/>
        <v>0</v>
      </c>
      <c r="L44" s="486">
        <v>974743</v>
      </c>
      <c r="M44" s="482">
        <v>974788</v>
      </c>
      <c r="N44" s="485">
        <f t="shared" si="4"/>
        <v>-45</v>
      </c>
      <c r="O44" s="485">
        <f t="shared" si="5"/>
        <v>45000</v>
      </c>
      <c r="P44" s="485">
        <f t="shared" si="1"/>
        <v>0.045</v>
      </c>
      <c r="Q44" s="472"/>
    </row>
    <row r="45" spans="1:17" ht="18" customHeight="1" thickTop="1">
      <c r="A45" s="422"/>
      <c r="B45" s="464"/>
      <c r="C45" s="465"/>
      <c r="D45" s="361"/>
      <c r="E45" s="362"/>
      <c r="F45" s="474"/>
      <c r="G45" s="490"/>
      <c r="H45" s="492"/>
      <c r="I45" s="491"/>
      <c r="J45" s="491"/>
      <c r="K45" s="491"/>
      <c r="L45" s="491"/>
      <c r="M45" s="492"/>
      <c r="N45" s="491"/>
      <c r="O45" s="491"/>
      <c r="P45" s="491"/>
      <c r="Q45" s="27"/>
    </row>
    <row r="46" spans="1:17" ht="18" customHeight="1" thickBot="1">
      <c r="A46" s="466" t="s">
        <v>365</v>
      </c>
      <c r="B46" s="467"/>
      <c r="C46" s="468"/>
      <c r="D46" s="363"/>
      <c r="E46" s="364"/>
      <c r="F46" s="475"/>
      <c r="G46" s="493"/>
      <c r="H46" s="496"/>
      <c r="I46" s="495"/>
      <c r="J46" s="495"/>
      <c r="K46" s="495"/>
      <c r="L46" s="495"/>
      <c r="M46" s="496"/>
      <c r="N46" s="495"/>
      <c r="O46" s="495"/>
      <c r="P46" s="495"/>
      <c r="Q46" s="356" t="str">
        <f>NDPL!$Q$1</f>
        <v>MAY 2010</v>
      </c>
    </row>
    <row r="47" spans="1:17" ht="18" customHeight="1" thickTop="1">
      <c r="A47" s="420"/>
      <c r="B47" s="423" t="s">
        <v>186</v>
      </c>
      <c r="C47" s="462"/>
      <c r="D47" s="118"/>
      <c r="E47" s="118"/>
      <c r="F47" s="473"/>
      <c r="G47" s="483"/>
      <c r="H47" s="485"/>
      <c r="I47" s="485"/>
      <c r="J47" s="485"/>
      <c r="K47" s="485"/>
      <c r="L47" s="486"/>
      <c r="M47" s="485"/>
      <c r="N47" s="485"/>
      <c r="O47" s="485"/>
      <c r="P47" s="485"/>
      <c r="Q47" s="209"/>
    </row>
    <row r="48" spans="1:17" ht="18" customHeight="1">
      <c r="A48" s="388">
        <v>30</v>
      </c>
      <c r="B48" s="461" t="s">
        <v>17</v>
      </c>
      <c r="C48" s="462">
        <v>4864988</v>
      </c>
      <c r="D48" s="170" t="s">
        <v>14</v>
      </c>
      <c r="E48" s="131" t="s">
        <v>377</v>
      </c>
      <c r="F48" s="473">
        <v>-1000</v>
      </c>
      <c r="G48" s="483">
        <v>588</v>
      </c>
      <c r="H48" s="482">
        <v>584</v>
      </c>
      <c r="I48" s="485">
        <f t="shared" si="2"/>
        <v>4</v>
      </c>
      <c r="J48" s="485">
        <f t="shared" si="3"/>
        <v>-4000</v>
      </c>
      <c r="K48" s="485">
        <f t="shared" si="0"/>
        <v>-0.004</v>
      </c>
      <c r="L48" s="486">
        <v>988205</v>
      </c>
      <c r="M48" s="482">
        <v>987490</v>
      </c>
      <c r="N48" s="485">
        <f t="shared" si="4"/>
        <v>715</v>
      </c>
      <c r="O48" s="485">
        <f t="shared" si="5"/>
        <v>-715000</v>
      </c>
      <c r="P48" s="485">
        <f t="shared" si="1"/>
        <v>-0.715</v>
      </c>
      <c r="Q48" s="209"/>
    </row>
    <row r="49" spans="1:17" ht="18" customHeight="1">
      <c r="A49" s="388">
        <v>31</v>
      </c>
      <c r="B49" s="461" t="s">
        <v>18</v>
      </c>
      <c r="C49" s="462">
        <v>4864989</v>
      </c>
      <c r="D49" s="170" t="s">
        <v>14</v>
      </c>
      <c r="E49" s="131" t="s">
        <v>377</v>
      </c>
      <c r="F49" s="473">
        <v>-1000</v>
      </c>
      <c r="G49" s="483">
        <v>1802</v>
      </c>
      <c r="H49" s="482">
        <v>1799</v>
      </c>
      <c r="I49" s="485">
        <f t="shared" si="2"/>
        <v>3</v>
      </c>
      <c r="J49" s="485">
        <f t="shared" si="3"/>
        <v>-3000</v>
      </c>
      <c r="K49" s="485">
        <f t="shared" si="0"/>
        <v>-0.003</v>
      </c>
      <c r="L49" s="486">
        <v>4111</v>
      </c>
      <c r="M49" s="482">
        <v>3245</v>
      </c>
      <c r="N49" s="485">
        <f t="shared" si="4"/>
        <v>866</v>
      </c>
      <c r="O49" s="485">
        <f t="shared" si="5"/>
        <v>-866000</v>
      </c>
      <c r="P49" s="485">
        <f t="shared" si="1"/>
        <v>-0.866</v>
      </c>
      <c r="Q49" s="209"/>
    </row>
    <row r="50" spans="1:17" ht="18" customHeight="1">
      <c r="A50" s="388">
        <v>32</v>
      </c>
      <c r="B50" s="461" t="s">
        <v>19</v>
      </c>
      <c r="C50" s="462">
        <v>4864979</v>
      </c>
      <c r="D50" s="170" t="s">
        <v>14</v>
      </c>
      <c r="E50" s="131" t="s">
        <v>377</v>
      </c>
      <c r="F50" s="473">
        <v>-1000</v>
      </c>
      <c r="G50" s="483">
        <v>989189</v>
      </c>
      <c r="H50" s="482">
        <v>989139</v>
      </c>
      <c r="I50" s="485">
        <f t="shared" si="2"/>
        <v>50</v>
      </c>
      <c r="J50" s="485">
        <f t="shared" si="3"/>
        <v>-50000</v>
      </c>
      <c r="K50" s="485">
        <f t="shared" si="0"/>
        <v>-0.05</v>
      </c>
      <c r="L50" s="486">
        <v>982764</v>
      </c>
      <c r="M50" s="482">
        <v>982202</v>
      </c>
      <c r="N50" s="485">
        <f t="shared" si="4"/>
        <v>562</v>
      </c>
      <c r="O50" s="485">
        <f t="shared" si="5"/>
        <v>-562000</v>
      </c>
      <c r="P50" s="485">
        <f t="shared" si="1"/>
        <v>-0.562</v>
      </c>
      <c r="Q50" s="209"/>
    </row>
    <row r="51" spans="1:17" ht="18" customHeight="1">
      <c r="A51" s="388"/>
      <c r="B51" s="463" t="s">
        <v>187</v>
      </c>
      <c r="C51" s="462"/>
      <c r="D51" s="170"/>
      <c r="E51" s="170"/>
      <c r="F51" s="473"/>
      <c r="G51" s="483"/>
      <c r="H51" s="485"/>
      <c r="I51" s="485"/>
      <c r="J51" s="485"/>
      <c r="K51" s="485"/>
      <c r="L51" s="486"/>
      <c r="M51" s="485"/>
      <c r="N51" s="485"/>
      <c r="O51" s="485"/>
      <c r="P51" s="485"/>
      <c r="Q51" s="209"/>
    </row>
    <row r="52" spans="1:17" ht="18" customHeight="1">
      <c r="A52" s="388">
        <v>33</v>
      </c>
      <c r="B52" s="461" t="s">
        <v>17</v>
      </c>
      <c r="C52" s="462">
        <v>4864966</v>
      </c>
      <c r="D52" s="170" t="s">
        <v>14</v>
      </c>
      <c r="E52" s="131" t="s">
        <v>377</v>
      </c>
      <c r="F52" s="473">
        <v>-1000</v>
      </c>
      <c r="G52" s="483">
        <v>999703</v>
      </c>
      <c r="H52" s="482">
        <v>999701</v>
      </c>
      <c r="I52" s="485">
        <f t="shared" si="2"/>
        <v>2</v>
      </c>
      <c r="J52" s="485">
        <f t="shared" si="3"/>
        <v>-2000</v>
      </c>
      <c r="K52" s="485">
        <f t="shared" si="0"/>
        <v>-0.002</v>
      </c>
      <c r="L52" s="486">
        <v>960841</v>
      </c>
      <c r="M52" s="482">
        <v>965648</v>
      </c>
      <c r="N52" s="485">
        <f t="shared" si="4"/>
        <v>-4807</v>
      </c>
      <c r="O52" s="485">
        <f t="shared" si="5"/>
        <v>4807000</v>
      </c>
      <c r="P52" s="485">
        <f t="shared" si="1"/>
        <v>4.807</v>
      </c>
      <c r="Q52" s="209"/>
    </row>
    <row r="53" spans="1:17" ht="18" customHeight="1">
      <c r="A53" s="388">
        <v>34</v>
      </c>
      <c r="B53" s="461" t="s">
        <v>18</v>
      </c>
      <c r="C53" s="462">
        <v>4864967</v>
      </c>
      <c r="D53" s="170" t="s">
        <v>14</v>
      </c>
      <c r="E53" s="131" t="s">
        <v>377</v>
      </c>
      <c r="F53" s="473">
        <v>-1000</v>
      </c>
      <c r="G53" s="483">
        <v>2965</v>
      </c>
      <c r="H53" s="482">
        <v>2802</v>
      </c>
      <c r="I53" s="485">
        <f t="shared" si="2"/>
        <v>163</v>
      </c>
      <c r="J53" s="485">
        <f t="shared" si="3"/>
        <v>-163000</v>
      </c>
      <c r="K53" s="485">
        <f t="shared" si="0"/>
        <v>-0.163</v>
      </c>
      <c r="L53" s="486">
        <v>975621</v>
      </c>
      <c r="M53" s="482">
        <v>976093</v>
      </c>
      <c r="N53" s="485">
        <f t="shared" si="4"/>
        <v>-472</v>
      </c>
      <c r="O53" s="485">
        <f t="shared" si="5"/>
        <v>472000</v>
      </c>
      <c r="P53" s="485">
        <f t="shared" si="1"/>
        <v>0.472</v>
      </c>
      <c r="Q53" s="209"/>
    </row>
    <row r="54" spans="1:17" ht="18" customHeight="1">
      <c r="A54" s="388">
        <v>35</v>
      </c>
      <c r="B54" s="461" t="s">
        <v>19</v>
      </c>
      <c r="C54" s="462">
        <v>4865048</v>
      </c>
      <c r="D54" s="170" t="s">
        <v>14</v>
      </c>
      <c r="E54" s="131" t="s">
        <v>377</v>
      </c>
      <c r="F54" s="473">
        <v>-1000</v>
      </c>
      <c r="G54" s="483">
        <v>999879</v>
      </c>
      <c r="H54" s="482">
        <v>999876</v>
      </c>
      <c r="I54" s="485">
        <f t="shared" si="2"/>
        <v>3</v>
      </c>
      <c r="J54" s="485">
        <f t="shared" si="3"/>
        <v>-3000</v>
      </c>
      <c r="K54" s="485">
        <f t="shared" si="0"/>
        <v>-0.003</v>
      </c>
      <c r="L54" s="486">
        <v>979241</v>
      </c>
      <c r="M54" s="482">
        <v>982784</v>
      </c>
      <c r="N54" s="485">
        <f t="shared" si="4"/>
        <v>-3543</v>
      </c>
      <c r="O54" s="485">
        <f t="shared" si="5"/>
        <v>3543000</v>
      </c>
      <c r="P54" s="485">
        <f t="shared" si="1"/>
        <v>3.543</v>
      </c>
      <c r="Q54" s="209"/>
    </row>
    <row r="55" spans="1:17" ht="18" customHeight="1">
      <c r="A55" s="388"/>
      <c r="B55" s="423" t="s">
        <v>112</v>
      </c>
      <c r="C55" s="462"/>
      <c r="D55" s="118"/>
      <c r="E55" s="118"/>
      <c r="F55" s="473"/>
      <c r="G55" s="483"/>
      <c r="H55" s="485"/>
      <c r="I55" s="485"/>
      <c r="J55" s="485"/>
      <c r="K55" s="485"/>
      <c r="L55" s="486"/>
      <c r="M55" s="485"/>
      <c r="N55" s="485"/>
      <c r="O55" s="485"/>
      <c r="P55" s="485"/>
      <c r="Q55" s="209"/>
    </row>
    <row r="56" spans="1:17" ht="18" customHeight="1">
      <c r="A56" s="388">
        <v>36</v>
      </c>
      <c r="B56" s="461" t="s">
        <v>124</v>
      </c>
      <c r="C56" s="462">
        <v>4864951</v>
      </c>
      <c r="D56" s="170" t="s">
        <v>14</v>
      </c>
      <c r="E56" s="131" t="s">
        <v>377</v>
      </c>
      <c r="F56" s="473">
        <v>1000</v>
      </c>
      <c r="G56" s="483">
        <f>BYPL!G100</f>
        <v>999978</v>
      </c>
      <c r="H56" s="510">
        <f>BYPL!H100</f>
        <v>999977</v>
      </c>
      <c r="I56" s="485">
        <f t="shared" si="2"/>
        <v>1</v>
      </c>
      <c r="J56" s="485">
        <f t="shared" si="3"/>
        <v>1000</v>
      </c>
      <c r="K56" s="485">
        <f t="shared" si="0"/>
        <v>0.001</v>
      </c>
      <c r="L56" s="486">
        <f>BYPL!L100</f>
        <v>34451</v>
      </c>
      <c r="M56" s="482">
        <f>BYPL!M100</f>
        <v>33454</v>
      </c>
      <c r="N56" s="485">
        <f t="shared" si="4"/>
        <v>997</v>
      </c>
      <c r="O56" s="485">
        <f t="shared" si="5"/>
        <v>997000</v>
      </c>
      <c r="P56" s="485">
        <f t="shared" si="1"/>
        <v>0.997</v>
      </c>
      <c r="Q56" s="209"/>
    </row>
    <row r="57" spans="1:17" ht="18" customHeight="1">
      <c r="A57" s="388">
        <v>37</v>
      </c>
      <c r="B57" s="461" t="s">
        <v>125</v>
      </c>
      <c r="C57" s="462">
        <v>4864952</v>
      </c>
      <c r="D57" s="170" t="s">
        <v>14</v>
      </c>
      <c r="E57" s="131" t="s">
        <v>377</v>
      </c>
      <c r="F57" s="473">
        <v>1000</v>
      </c>
      <c r="G57" s="483">
        <f>BYPL!G101</f>
        <v>999910</v>
      </c>
      <c r="H57" s="510">
        <f>BYPL!H101</f>
        <v>999910</v>
      </c>
      <c r="I57" s="485">
        <f t="shared" si="2"/>
        <v>0</v>
      </c>
      <c r="J57" s="485">
        <f t="shared" si="3"/>
        <v>0</v>
      </c>
      <c r="K57" s="485">
        <f t="shared" si="0"/>
        <v>0</v>
      </c>
      <c r="L57" s="489">
        <f>BYPL!L101</f>
        <v>22064</v>
      </c>
      <c r="M57" s="482">
        <f>BYPL!M101</f>
        <v>21585</v>
      </c>
      <c r="N57" s="485">
        <f t="shared" si="4"/>
        <v>479</v>
      </c>
      <c r="O57" s="485">
        <f t="shared" si="5"/>
        <v>479000</v>
      </c>
      <c r="P57" s="485">
        <f t="shared" si="1"/>
        <v>0.479</v>
      </c>
      <c r="Q57" s="209"/>
    </row>
    <row r="58" spans="1:17" ht="18" customHeight="1">
      <c r="A58" s="388"/>
      <c r="B58" s="423"/>
      <c r="C58" s="462"/>
      <c r="D58" s="118"/>
      <c r="E58" s="118"/>
      <c r="F58" s="473"/>
      <c r="G58" s="483"/>
      <c r="H58" s="485"/>
      <c r="I58" s="485"/>
      <c r="J58" s="485"/>
      <c r="K58" s="485"/>
      <c r="L58" s="486"/>
      <c r="M58" s="485"/>
      <c r="N58" s="485"/>
      <c r="O58" s="485"/>
      <c r="P58" s="485"/>
      <c r="Q58" s="209"/>
    </row>
    <row r="59" spans="1:17" ht="18" customHeight="1">
      <c r="A59" s="388"/>
      <c r="B59" s="463" t="s">
        <v>188</v>
      </c>
      <c r="C59" s="462"/>
      <c r="D59" s="170"/>
      <c r="E59" s="170"/>
      <c r="F59" s="473"/>
      <c r="G59" s="483"/>
      <c r="H59" s="485"/>
      <c r="I59" s="485"/>
      <c r="J59" s="485"/>
      <c r="K59" s="485"/>
      <c r="L59" s="486"/>
      <c r="M59" s="485"/>
      <c r="N59" s="485"/>
      <c r="O59" s="485"/>
      <c r="P59" s="485"/>
      <c r="Q59" s="209"/>
    </row>
    <row r="60" spans="1:17" ht="18" customHeight="1">
      <c r="A60" s="388">
        <v>38</v>
      </c>
      <c r="B60" s="461" t="s">
        <v>42</v>
      </c>
      <c r="C60" s="462">
        <v>4864990</v>
      </c>
      <c r="D60" s="170" t="s">
        <v>14</v>
      </c>
      <c r="E60" s="131" t="s">
        <v>377</v>
      </c>
      <c r="F60" s="473">
        <v>-1000</v>
      </c>
      <c r="G60" s="483">
        <v>750</v>
      </c>
      <c r="H60" s="485">
        <v>709</v>
      </c>
      <c r="I60" s="485">
        <f t="shared" si="2"/>
        <v>41</v>
      </c>
      <c r="J60" s="485">
        <f t="shared" si="3"/>
        <v>-41000</v>
      </c>
      <c r="K60" s="485">
        <f t="shared" si="0"/>
        <v>-0.041</v>
      </c>
      <c r="L60" s="486">
        <v>985669</v>
      </c>
      <c r="M60" s="485">
        <v>985331</v>
      </c>
      <c r="N60" s="485">
        <f t="shared" si="4"/>
        <v>338</v>
      </c>
      <c r="O60" s="485">
        <f t="shared" si="5"/>
        <v>-338000</v>
      </c>
      <c r="P60" s="485">
        <f t="shared" si="1"/>
        <v>-0.338</v>
      </c>
      <c r="Q60" s="209"/>
    </row>
    <row r="61" spans="1:17" ht="18" customHeight="1">
      <c r="A61" s="388">
        <v>39</v>
      </c>
      <c r="B61" s="461" t="s">
        <v>189</v>
      </c>
      <c r="C61" s="462">
        <v>4864991</v>
      </c>
      <c r="D61" s="170" t="s">
        <v>14</v>
      </c>
      <c r="E61" s="131" t="s">
        <v>377</v>
      </c>
      <c r="F61" s="473">
        <v>-1000</v>
      </c>
      <c r="G61" s="483">
        <v>310</v>
      </c>
      <c r="H61" s="482">
        <v>310</v>
      </c>
      <c r="I61" s="485">
        <f t="shared" si="2"/>
        <v>0</v>
      </c>
      <c r="J61" s="485">
        <f t="shared" si="3"/>
        <v>0</v>
      </c>
      <c r="K61" s="485">
        <f t="shared" si="0"/>
        <v>0</v>
      </c>
      <c r="L61" s="486">
        <v>985452</v>
      </c>
      <c r="M61" s="482">
        <v>982469</v>
      </c>
      <c r="N61" s="485">
        <f t="shared" si="4"/>
        <v>2983</v>
      </c>
      <c r="O61" s="485">
        <f t="shared" si="5"/>
        <v>-2983000</v>
      </c>
      <c r="P61" s="485">
        <f t="shared" si="1"/>
        <v>-2.983</v>
      </c>
      <c r="Q61" s="209"/>
    </row>
    <row r="62" spans="1:17" ht="18" customHeight="1">
      <c r="A62" s="388"/>
      <c r="B62" s="469" t="s">
        <v>30</v>
      </c>
      <c r="C62" s="426"/>
      <c r="D62" s="66"/>
      <c r="E62" s="66"/>
      <c r="F62" s="476"/>
      <c r="G62" s="483"/>
      <c r="H62" s="485"/>
      <c r="I62" s="485"/>
      <c r="J62" s="485"/>
      <c r="K62" s="485"/>
      <c r="L62" s="486"/>
      <c r="M62" s="485"/>
      <c r="N62" s="485"/>
      <c r="O62" s="485"/>
      <c r="P62" s="485"/>
      <c r="Q62" s="209"/>
    </row>
    <row r="63" spans="1:17" ht="18" customHeight="1">
      <c r="A63" s="388">
        <v>40</v>
      </c>
      <c r="B63" s="122" t="s">
        <v>88</v>
      </c>
      <c r="C63" s="426">
        <v>4865092</v>
      </c>
      <c r="D63" s="66" t="s">
        <v>14</v>
      </c>
      <c r="E63" s="131" t="s">
        <v>377</v>
      </c>
      <c r="F63" s="476">
        <v>100</v>
      </c>
      <c r="G63" s="483">
        <v>2937</v>
      </c>
      <c r="H63" s="482">
        <v>2865</v>
      </c>
      <c r="I63" s="485">
        <f t="shared" si="2"/>
        <v>72</v>
      </c>
      <c r="J63" s="485">
        <f t="shared" si="3"/>
        <v>7200</v>
      </c>
      <c r="K63" s="485">
        <f t="shared" si="0"/>
        <v>0.0072</v>
      </c>
      <c r="L63" s="486">
        <v>5788</v>
      </c>
      <c r="M63" s="485">
        <v>5544</v>
      </c>
      <c r="N63" s="485">
        <f t="shared" si="4"/>
        <v>244</v>
      </c>
      <c r="O63" s="485">
        <f t="shared" si="5"/>
        <v>24400</v>
      </c>
      <c r="P63" s="485">
        <f t="shared" si="1"/>
        <v>0.0244</v>
      </c>
      <c r="Q63" s="209"/>
    </row>
    <row r="64" spans="1:17" ht="18" customHeight="1">
      <c r="A64" s="388"/>
      <c r="B64" s="463" t="s">
        <v>54</v>
      </c>
      <c r="C64" s="462"/>
      <c r="D64" s="170"/>
      <c r="E64" s="170"/>
      <c r="F64" s="473"/>
      <c r="G64" s="483"/>
      <c r="H64" s="485"/>
      <c r="I64" s="485"/>
      <c r="J64" s="485"/>
      <c r="K64" s="485"/>
      <c r="L64" s="486"/>
      <c r="M64" s="485"/>
      <c r="N64" s="485"/>
      <c r="O64" s="485"/>
      <c r="P64" s="485"/>
      <c r="Q64" s="209"/>
    </row>
    <row r="65" spans="1:17" ht="18" customHeight="1">
      <c r="A65" s="388">
        <v>41</v>
      </c>
      <c r="B65" s="461" t="s">
        <v>378</v>
      </c>
      <c r="C65" s="462">
        <v>4864792</v>
      </c>
      <c r="D65" s="170" t="s">
        <v>14</v>
      </c>
      <c r="E65" s="131" t="s">
        <v>377</v>
      </c>
      <c r="F65" s="473">
        <v>100</v>
      </c>
      <c r="G65" s="483">
        <v>27098</v>
      </c>
      <c r="H65" s="485">
        <v>26831</v>
      </c>
      <c r="I65" s="485">
        <f t="shared" si="2"/>
        <v>267</v>
      </c>
      <c r="J65" s="485">
        <f t="shared" si="3"/>
        <v>26700</v>
      </c>
      <c r="K65" s="485">
        <f t="shared" si="0"/>
        <v>0.0267</v>
      </c>
      <c r="L65" s="486">
        <v>131715</v>
      </c>
      <c r="M65" s="485">
        <v>119400</v>
      </c>
      <c r="N65" s="485">
        <f t="shared" si="4"/>
        <v>12315</v>
      </c>
      <c r="O65" s="485">
        <f t="shared" si="5"/>
        <v>1231500</v>
      </c>
      <c r="P65" s="485">
        <f t="shared" si="1"/>
        <v>1.2315</v>
      </c>
      <c r="Q65" s="209"/>
    </row>
    <row r="66" spans="1:17" ht="18" customHeight="1">
      <c r="A66" s="470"/>
      <c r="B66" s="469" t="s">
        <v>335</v>
      </c>
      <c r="C66" s="462"/>
      <c r="D66" s="170"/>
      <c r="E66" s="170"/>
      <c r="F66" s="473"/>
      <c r="G66" s="483"/>
      <c r="H66" s="485"/>
      <c r="I66" s="485"/>
      <c r="J66" s="485"/>
      <c r="K66" s="485"/>
      <c r="L66" s="486"/>
      <c r="M66" s="485"/>
      <c r="N66" s="485"/>
      <c r="O66" s="485"/>
      <c r="P66" s="485"/>
      <c r="Q66" s="209"/>
    </row>
    <row r="67" spans="1:17" ht="18" customHeight="1">
      <c r="A67" s="388">
        <v>43</v>
      </c>
      <c r="B67" s="618" t="s">
        <v>381</v>
      </c>
      <c r="C67" s="462">
        <v>4865170</v>
      </c>
      <c r="D67" s="131" t="s">
        <v>14</v>
      </c>
      <c r="E67" s="131" t="s">
        <v>377</v>
      </c>
      <c r="F67" s="473">
        <v>1000</v>
      </c>
      <c r="G67" s="483">
        <v>0</v>
      </c>
      <c r="H67" s="485">
        <v>0</v>
      </c>
      <c r="I67" s="485">
        <f t="shared" si="2"/>
        <v>0</v>
      </c>
      <c r="J67" s="485">
        <f t="shared" si="3"/>
        <v>0</v>
      </c>
      <c r="K67" s="485">
        <f t="shared" si="0"/>
        <v>0</v>
      </c>
      <c r="L67" s="486">
        <v>999975</v>
      </c>
      <c r="M67" s="485">
        <v>999975</v>
      </c>
      <c r="N67" s="485">
        <f t="shared" si="4"/>
        <v>0</v>
      </c>
      <c r="O67" s="485">
        <f t="shared" si="5"/>
        <v>0</v>
      </c>
      <c r="P67" s="485">
        <f t="shared" si="1"/>
        <v>0</v>
      </c>
      <c r="Q67" s="209"/>
    </row>
    <row r="68" spans="1:17" ht="18" customHeight="1">
      <c r="A68" s="388"/>
      <c r="B68" s="469" t="s">
        <v>41</v>
      </c>
      <c r="C68" s="510"/>
      <c r="D68" s="544"/>
      <c r="E68" s="499"/>
      <c r="F68" s="510"/>
      <c r="G68" s="519"/>
      <c r="H68" s="520"/>
      <c r="I68" s="520"/>
      <c r="J68" s="520"/>
      <c r="K68" s="521"/>
      <c r="L68" s="519"/>
      <c r="M68" s="520"/>
      <c r="N68" s="520"/>
      <c r="O68" s="520"/>
      <c r="P68" s="521"/>
      <c r="Q68" s="209"/>
    </row>
    <row r="69" spans="1:17" ht="18" customHeight="1">
      <c r="A69" s="388">
        <v>44</v>
      </c>
      <c r="B69" s="618" t="s">
        <v>390</v>
      </c>
      <c r="C69" s="510">
        <v>4864961</v>
      </c>
      <c r="D69" s="543" t="s">
        <v>14</v>
      </c>
      <c r="E69" s="499" t="s">
        <v>377</v>
      </c>
      <c r="F69" s="510">
        <v>1000</v>
      </c>
      <c r="G69" s="519">
        <v>992523</v>
      </c>
      <c r="H69" s="520">
        <v>993141</v>
      </c>
      <c r="I69" s="520">
        <f>G69-H69</f>
        <v>-618</v>
      </c>
      <c r="J69" s="520">
        <f>$F69*I69</f>
        <v>-618000</v>
      </c>
      <c r="K69" s="521">
        <f>J69/1000000</f>
        <v>-0.618</v>
      </c>
      <c r="L69" s="519">
        <v>995181</v>
      </c>
      <c r="M69" s="520">
        <v>995385</v>
      </c>
      <c r="N69" s="520">
        <f>L69-M69</f>
        <v>-204</v>
      </c>
      <c r="O69" s="520">
        <f>$F69*N69</f>
        <v>-204000</v>
      </c>
      <c r="P69" s="521">
        <f>O69/1000000</f>
        <v>-0.204</v>
      </c>
      <c r="Q69" s="209"/>
    </row>
    <row r="70" spans="1:17" ht="18" customHeight="1" thickBot="1">
      <c r="A70" s="132"/>
      <c r="B70" s="367"/>
      <c r="C70" s="273"/>
      <c r="D70" s="364"/>
      <c r="E70" s="364"/>
      <c r="F70" s="477"/>
      <c r="G70" s="497"/>
      <c r="H70" s="494"/>
      <c r="I70" s="495"/>
      <c r="J70" s="495"/>
      <c r="K70" s="495"/>
      <c r="L70" s="498"/>
      <c r="M70" s="495"/>
      <c r="N70" s="495"/>
      <c r="O70" s="495"/>
      <c r="P70" s="495"/>
      <c r="Q70" s="210"/>
    </row>
    <row r="71" spans="3:16" ht="17.25" thickTop="1">
      <c r="C71" s="102"/>
      <c r="D71" s="102"/>
      <c r="E71" s="102"/>
      <c r="F71" s="478"/>
      <c r="L71" s="19"/>
      <c r="M71" s="19"/>
      <c r="N71" s="19"/>
      <c r="O71" s="19"/>
      <c r="P71" s="19"/>
    </row>
    <row r="72" spans="1:16" ht="20.25">
      <c r="A72" s="264" t="s">
        <v>342</v>
      </c>
      <c r="C72" s="69"/>
      <c r="D72" s="102"/>
      <c r="E72" s="102"/>
      <c r="F72" s="478"/>
      <c r="K72" s="272">
        <f>SUM(K8:K70)-K17</f>
        <v>0.3689000000000008</v>
      </c>
      <c r="L72" s="103"/>
      <c r="M72" s="103"/>
      <c r="N72" s="103"/>
      <c r="O72" s="103"/>
      <c r="P72" s="272">
        <f>SUM(P8:P70)-P17</f>
        <v>20.317399999999996</v>
      </c>
    </row>
    <row r="73" spans="3:16" ht="16.5">
      <c r="C73" s="102"/>
      <c r="D73" s="102"/>
      <c r="E73" s="102"/>
      <c r="F73" s="478"/>
      <c r="L73" s="19"/>
      <c r="M73" s="19"/>
      <c r="N73" s="19"/>
      <c r="O73" s="19"/>
      <c r="P73" s="19"/>
    </row>
    <row r="74" spans="3:16" ht="16.5">
      <c r="C74" s="102"/>
      <c r="D74" s="102"/>
      <c r="E74" s="102"/>
      <c r="F74" s="478"/>
      <c r="L74" s="19"/>
      <c r="M74" s="19"/>
      <c r="N74" s="19"/>
      <c r="O74" s="19"/>
      <c r="P74" s="19"/>
    </row>
    <row r="75" spans="1:17" ht="24" thickBot="1">
      <c r="A75" s="617" t="s">
        <v>209</v>
      </c>
      <c r="C75" s="102"/>
      <c r="D75" s="102"/>
      <c r="E75" s="102"/>
      <c r="F75" s="478"/>
      <c r="G75" s="21"/>
      <c r="H75" s="21"/>
      <c r="I75" s="58" t="s">
        <v>8</v>
      </c>
      <c r="J75" s="21"/>
      <c r="K75" s="21"/>
      <c r="L75" s="23"/>
      <c r="M75" s="23"/>
      <c r="N75" s="58" t="s">
        <v>7</v>
      </c>
      <c r="O75" s="23"/>
      <c r="P75" s="23"/>
      <c r="Q75" s="355" t="str">
        <f>NDPL!$Q$1</f>
        <v>MAY 2010</v>
      </c>
    </row>
    <row r="76" spans="1:17" ht="39.75" thickBot="1" thickTop="1">
      <c r="A76" s="43" t="s">
        <v>9</v>
      </c>
      <c r="B76" s="40" t="s">
        <v>10</v>
      </c>
      <c r="C76" s="41" t="s">
        <v>1</v>
      </c>
      <c r="D76" s="41" t="s">
        <v>2</v>
      </c>
      <c r="E76" s="41" t="s">
        <v>3</v>
      </c>
      <c r="F76" s="479" t="s">
        <v>11</v>
      </c>
      <c r="G76" s="43" t="str">
        <f>NDPL!G5</f>
        <v>FINAL READING 01/06/10</v>
      </c>
      <c r="H76" s="41" t="str">
        <f>NDPL!H5</f>
        <v>INTIAL READING 01/05/10</v>
      </c>
      <c r="I76" s="41" t="s">
        <v>4</v>
      </c>
      <c r="J76" s="41" t="s">
        <v>5</v>
      </c>
      <c r="K76" s="41" t="s">
        <v>6</v>
      </c>
      <c r="L76" s="43" t="str">
        <f>NDPL!G5</f>
        <v>FINAL READING 01/06/10</v>
      </c>
      <c r="M76" s="41" t="str">
        <f>NDPL!H5</f>
        <v>INTIAL READING 01/05/10</v>
      </c>
      <c r="N76" s="41" t="s">
        <v>4</v>
      </c>
      <c r="O76" s="41" t="s">
        <v>5</v>
      </c>
      <c r="P76" s="41" t="s">
        <v>6</v>
      </c>
      <c r="Q76" s="42" t="s">
        <v>336</v>
      </c>
    </row>
    <row r="77" spans="3:16" ht="18" thickBot="1" thickTop="1">
      <c r="C77" s="102"/>
      <c r="D77" s="102"/>
      <c r="E77" s="102"/>
      <c r="F77" s="478"/>
      <c r="L77" s="19"/>
      <c r="M77" s="19"/>
      <c r="N77" s="19"/>
      <c r="O77" s="19"/>
      <c r="P77" s="19"/>
    </row>
    <row r="78" spans="1:17" ht="18" customHeight="1" thickTop="1">
      <c r="A78" s="554"/>
      <c r="B78" s="555" t="s">
        <v>190</v>
      </c>
      <c r="C78" s="490"/>
      <c r="D78" s="128"/>
      <c r="E78" s="128"/>
      <c r="F78" s="480"/>
      <c r="G78" s="65"/>
      <c r="H78" s="27"/>
      <c r="I78" s="27"/>
      <c r="J78" s="27"/>
      <c r="K78" s="37"/>
      <c r="L78" s="117"/>
      <c r="M78" s="28"/>
      <c r="N78" s="28"/>
      <c r="O78" s="28"/>
      <c r="P78" s="29"/>
      <c r="Q78" s="208"/>
    </row>
    <row r="79" spans="1:17" ht="18" customHeight="1">
      <c r="A79" s="489">
        <v>1</v>
      </c>
      <c r="B79" s="556" t="s">
        <v>191</v>
      </c>
      <c r="C79" s="510">
        <v>4865143</v>
      </c>
      <c r="D79" s="170" t="s">
        <v>14</v>
      </c>
      <c r="E79" s="131" t="s">
        <v>377</v>
      </c>
      <c r="F79" s="473">
        <v>100</v>
      </c>
      <c r="G79" s="471">
        <v>996354</v>
      </c>
      <c r="H79" s="451">
        <v>996592</v>
      </c>
      <c r="I79" s="451">
        <f>G79-H79</f>
        <v>-238</v>
      </c>
      <c r="J79" s="451">
        <f>$F79*I79</f>
        <v>-23800</v>
      </c>
      <c r="K79" s="451">
        <f aca="true" t="shared" si="6" ref="K79:K126">J79/1000000</f>
        <v>-0.0238</v>
      </c>
      <c r="L79" s="396">
        <v>877183</v>
      </c>
      <c r="M79" s="451">
        <v>883083</v>
      </c>
      <c r="N79" s="451">
        <f>L79-M79</f>
        <v>-5900</v>
      </c>
      <c r="O79" s="451">
        <f>$F79*N79</f>
        <v>-590000</v>
      </c>
      <c r="P79" s="451">
        <f aca="true" t="shared" si="7" ref="P79:P126">O79/1000000</f>
        <v>-0.59</v>
      </c>
      <c r="Q79" s="472"/>
    </row>
    <row r="80" spans="1:17" ht="18" customHeight="1">
      <c r="A80" s="489"/>
      <c r="B80" s="557" t="s">
        <v>48</v>
      </c>
      <c r="C80" s="510"/>
      <c r="D80" s="170"/>
      <c r="E80" s="170"/>
      <c r="F80" s="473"/>
      <c r="G80" s="471"/>
      <c r="H80" s="451"/>
      <c r="I80" s="451"/>
      <c r="J80" s="451"/>
      <c r="K80" s="451"/>
      <c r="L80" s="396"/>
      <c r="M80" s="451"/>
      <c r="N80" s="451"/>
      <c r="O80" s="451"/>
      <c r="P80" s="451"/>
      <c r="Q80" s="472"/>
    </row>
    <row r="81" spans="1:17" ht="18" customHeight="1">
      <c r="A81" s="489"/>
      <c r="B81" s="557" t="s">
        <v>127</v>
      </c>
      <c r="C81" s="510"/>
      <c r="D81" s="170"/>
      <c r="E81" s="170"/>
      <c r="F81" s="473"/>
      <c r="G81" s="471"/>
      <c r="H81" s="451"/>
      <c r="I81" s="451"/>
      <c r="J81" s="451"/>
      <c r="K81" s="451"/>
      <c r="L81" s="396"/>
      <c r="M81" s="451"/>
      <c r="N81" s="451"/>
      <c r="O81" s="451"/>
      <c r="P81" s="451"/>
      <c r="Q81" s="472"/>
    </row>
    <row r="82" spans="1:17" ht="18" customHeight="1">
      <c r="A82" s="489">
        <v>2</v>
      </c>
      <c r="B82" s="556" t="s">
        <v>128</v>
      </c>
      <c r="C82" s="510">
        <v>4865134</v>
      </c>
      <c r="D82" s="170" t="s">
        <v>14</v>
      </c>
      <c r="E82" s="131" t="s">
        <v>377</v>
      </c>
      <c r="F82" s="473">
        <v>-100</v>
      </c>
      <c r="G82" s="471">
        <v>50912</v>
      </c>
      <c r="H82" s="451">
        <v>38048</v>
      </c>
      <c r="I82" s="451">
        <f aca="true" t="shared" si="8" ref="I82:I126">G82-H82</f>
        <v>12864</v>
      </c>
      <c r="J82" s="451">
        <f aca="true" t="shared" si="9" ref="J82:J126">$F82*I82</f>
        <v>-1286400</v>
      </c>
      <c r="K82" s="451">
        <f t="shared" si="6"/>
        <v>-1.2864</v>
      </c>
      <c r="L82" s="396">
        <v>1667</v>
      </c>
      <c r="M82" s="451">
        <v>1633</v>
      </c>
      <c r="N82" s="451">
        <f aca="true" t="shared" si="10" ref="N82:N126">L82-M82</f>
        <v>34</v>
      </c>
      <c r="O82" s="451">
        <f aca="true" t="shared" si="11" ref="O82:O126">$F82*N82</f>
        <v>-3400</v>
      </c>
      <c r="P82" s="451">
        <f t="shared" si="7"/>
        <v>-0.0034</v>
      </c>
      <c r="Q82" s="472"/>
    </row>
    <row r="83" spans="1:17" ht="18" customHeight="1">
      <c r="A83" s="489">
        <v>3</v>
      </c>
      <c r="B83" s="487" t="s">
        <v>129</v>
      </c>
      <c r="C83" s="510">
        <v>4865135</v>
      </c>
      <c r="D83" s="118" t="s">
        <v>14</v>
      </c>
      <c r="E83" s="131" t="s">
        <v>377</v>
      </c>
      <c r="F83" s="473">
        <v>-100</v>
      </c>
      <c r="G83" s="471">
        <v>999753</v>
      </c>
      <c r="H83" s="451">
        <v>992261</v>
      </c>
      <c r="I83" s="451">
        <f t="shared" si="8"/>
        <v>7492</v>
      </c>
      <c r="J83" s="451">
        <f t="shared" si="9"/>
        <v>-749200</v>
      </c>
      <c r="K83" s="451">
        <f t="shared" si="6"/>
        <v>-0.7492</v>
      </c>
      <c r="L83" s="396">
        <v>999395</v>
      </c>
      <c r="M83" s="451">
        <v>999327</v>
      </c>
      <c r="N83" s="451">
        <f t="shared" si="10"/>
        <v>68</v>
      </c>
      <c r="O83" s="451">
        <f t="shared" si="11"/>
        <v>-6800</v>
      </c>
      <c r="P83" s="451">
        <f t="shared" si="7"/>
        <v>-0.0068</v>
      </c>
      <c r="Q83" s="472"/>
    </row>
    <row r="84" spans="1:17" ht="18" customHeight="1">
      <c r="A84" s="489">
        <v>4</v>
      </c>
      <c r="B84" s="556" t="s">
        <v>192</v>
      </c>
      <c r="C84" s="510">
        <v>4864804</v>
      </c>
      <c r="D84" s="170" t="s">
        <v>14</v>
      </c>
      <c r="E84" s="131" t="s">
        <v>377</v>
      </c>
      <c r="F84" s="473">
        <v>-100</v>
      </c>
      <c r="G84" s="471">
        <v>365</v>
      </c>
      <c r="H84" s="424">
        <v>368</v>
      </c>
      <c r="I84" s="451">
        <f t="shared" si="8"/>
        <v>-3</v>
      </c>
      <c r="J84" s="451">
        <f t="shared" si="9"/>
        <v>300</v>
      </c>
      <c r="K84" s="451">
        <f t="shared" si="6"/>
        <v>0.0003</v>
      </c>
      <c r="L84" s="396">
        <v>999997</v>
      </c>
      <c r="M84" s="424">
        <v>999997</v>
      </c>
      <c r="N84" s="451">
        <f t="shared" si="10"/>
        <v>0</v>
      </c>
      <c r="O84" s="451">
        <f t="shared" si="11"/>
        <v>0</v>
      </c>
      <c r="P84" s="451">
        <f t="shared" si="7"/>
        <v>0</v>
      </c>
      <c r="Q84" s="472"/>
    </row>
    <row r="85" spans="1:17" ht="18" customHeight="1">
      <c r="A85" s="489">
        <v>5</v>
      </c>
      <c r="B85" s="556" t="s">
        <v>193</v>
      </c>
      <c r="C85" s="510">
        <v>4865163</v>
      </c>
      <c r="D85" s="170" t="s">
        <v>14</v>
      </c>
      <c r="E85" s="131" t="s">
        <v>377</v>
      </c>
      <c r="F85" s="473">
        <v>-100</v>
      </c>
      <c r="G85" s="471">
        <v>215</v>
      </c>
      <c r="H85" s="424">
        <v>222</v>
      </c>
      <c r="I85" s="451">
        <f t="shared" si="8"/>
        <v>-7</v>
      </c>
      <c r="J85" s="451">
        <f t="shared" si="9"/>
        <v>700</v>
      </c>
      <c r="K85" s="451">
        <f t="shared" si="6"/>
        <v>0.0007</v>
      </c>
      <c r="L85" s="388">
        <v>999997</v>
      </c>
      <c r="M85" s="424">
        <v>999997</v>
      </c>
      <c r="N85" s="451">
        <f t="shared" si="10"/>
        <v>0</v>
      </c>
      <c r="O85" s="451">
        <f t="shared" si="11"/>
        <v>0</v>
      </c>
      <c r="P85" s="451">
        <f t="shared" si="7"/>
        <v>0</v>
      </c>
      <c r="Q85" s="472"/>
    </row>
    <row r="86" spans="1:17" ht="18" customHeight="1">
      <c r="A86" s="489"/>
      <c r="B86" s="558" t="s">
        <v>194</v>
      </c>
      <c r="C86" s="510"/>
      <c r="D86" s="118"/>
      <c r="E86" s="118"/>
      <c r="F86" s="473"/>
      <c r="G86" s="471"/>
      <c r="H86" s="451"/>
      <c r="I86" s="451"/>
      <c r="J86" s="451"/>
      <c r="K86" s="451"/>
      <c r="L86" s="396"/>
      <c r="M86" s="451"/>
      <c r="N86" s="451"/>
      <c r="O86" s="451"/>
      <c r="P86" s="451"/>
      <c r="Q86" s="472"/>
    </row>
    <row r="87" spans="1:17" ht="18" customHeight="1">
      <c r="A87" s="489"/>
      <c r="B87" s="558" t="s">
        <v>117</v>
      </c>
      <c r="C87" s="510"/>
      <c r="D87" s="118"/>
      <c r="E87" s="118"/>
      <c r="F87" s="473"/>
      <c r="G87" s="471"/>
      <c r="H87" s="451"/>
      <c r="I87" s="451"/>
      <c r="J87" s="451"/>
      <c r="K87" s="451"/>
      <c r="L87" s="396"/>
      <c r="M87" s="451"/>
      <c r="N87" s="451"/>
      <c r="O87" s="451"/>
      <c r="P87" s="451"/>
      <c r="Q87" s="472"/>
    </row>
    <row r="88" spans="1:17" ht="18" customHeight="1">
      <c r="A88" s="489">
        <v>6</v>
      </c>
      <c r="B88" s="556" t="s">
        <v>195</v>
      </c>
      <c r="C88" s="510">
        <v>4865140</v>
      </c>
      <c r="D88" s="170" t="s">
        <v>14</v>
      </c>
      <c r="E88" s="131" t="s">
        <v>377</v>
      </c>
      <c r="F88" s="473">
        <v>-100</v>
      </c>
      <c r="G88" s="471">
        <v>607417</v>
      </c>
      <c r="H88" s="424">
        <v>595311</v>
      </c>
      <c r="I88" s="451">
        <f t="shared" si="8"/>
        <v>12106</v>
      </c>
      <c r="J88" s="451">
        <f t="shared" si="9"/>
        <v>-1210600</v>
      </c>
      <c r="K88" s="451">
        <f t="shared" si="6"/>
        <v>-1.2106</v>
      </c>
      <c r="L88" s="396">
        <v>42428</v>
      </c>
      <c r="M88" s="424">
        <v>42360</v>
      </c>
      <c r="N88" s="451">
        <f t="shared" si="10"/>
        <v>68</v>
      </c>
      <c r="O88" s="451">
        <f t="shared" si="11"/>
        <v>-6800</v>
      </c>
      <c r="P88" s="451">
        <f t="shared" si="7"/>
        <v>-0.0068</v>
      </c>
      <c r="Q88" s="472" t="s">
        <v>338</v>
      </c>
    </row>
    <row r="89" spans="1:17" ht="18" customHeight="1">
      <c r="A89" s="489">
        <v>7</v>
      </c>
      <c r="B89" s="556" t="s">
        <v>196</v>
      </c>
      <c r="C89" s="510">
        <v>4864852</v>
      </c>
      <c r="D89" s="170" t="s">
        <v>14</v>
      </c>
      <c r="E89" s="131" t="s">
        <v>377</v>
      </c>
      <c r="F89" s="473">
        <v>-1000</v>
      </c>
      <c r="G89" s="471">
        <v>1000082</v>
      </c>
      <c r="H89" s="424">
        <v>999942</v>
      </c>
      <c r="I89" s="451">
        <f t="shared" si="8"/>
        <v>140</v>
      </c>
      <c r="J89" s="451">
        <f t="shared" si="9"/>
        <v>-140000</v>
      </c>
      <c r="K89" s="451">
        <f t="shared" si="6"/>
        <v>-0.14</v>
      </c>
      <c r="L89" s="396">
        <v>453</v>
      </c>
      <c r="M89" s="424">
        <v>279</v>
      </c>
      <c r="N89" s="451">
        <f t="shared" si="10"/>
        <v>174</v>
      </c>
      <c r="O89" s="451">
        <f t="shared" si="11"/>
        <v>-174000</v>
      </c>
      <c r="P89" s="451">
        <f t="shared" si="7"/>
        <v>-0.174</v>
      </c>
      <c r="Q89" s="472" t="s">
        <v>338</v>
      </c>
    </row>
    <row r="90" spans="1:17" ht="18" customHeight="1">
      <c r="A90" s="489">
        <v>8</v>
      </c>
      <c r="B90" s="556" t="s">
        <v>197</v>
      </c>
      <c r="C90" s="510">
        <v>4865142</v>
      </c>
      <c r="D90" s="170" t="s">
        <v>14</v>
      </c>
      <c r="E90" s="131" t="s">
        <v>377</v>
      </c>
      <c r="F90" s="473">
        <v>-100</v>
      </c>
      <c r="G90" s="471">
        <v>563096</v>
      </c>
      <c r="H90" s="424">
        <v>552230</v>
      </c>
      <c r="I90" s="451">
        <f t="shared" si="8"/>
        <v>10866</v>
      </c>
      <c r="J90" s="451">
        <f t="shared" si="9"/>
        <v>-1086600</v>
      </c>
      <c r="K90" s="451">
        <f t="shared" si="6"/>
        <v>-1.0866</v>
      </c>
      <c r="L90" s="396">
        <v>37421</v>
      </c>
      <c r="M90" s="424">
        <v>37353</v>
      </c>
      <c r="N90" s="451">
        <f t="shared" si="10"/>
        <v>68</v>
      </c>
      <c r="O90" s="451">
        <f t="shared" si="11"/>
        <v>-6800</v>
      </c>
      <c r="P90" s="451">
        <f t="shared" si="7"/>
        <v>-0.0068</v>
      </c>
      <c r="Q90" s="472"/>
    </row>
    <row r="91" spans="1:17" ht="18" customHeight="1">
      <c r="A91" s="489"/>
      <c r="B91" s="557" t="s">
        <v>117</v>
      </c>
      <c r="C91" s="510"/>
      <c r="D91" s="170"/>
      <c r="E91" s="170"/>
      <c r="F91" s="473"/>
      <c r="G91" s="471"/>
      <c r="H91" s="451"/>
      <c r="I91" s="451"/>
      <c r="J91" s="451"/>
      <c r="K91" s="451"/>
      <c r="L91" s="396"/>
      <c r="M91" s="451"/>
      <c r="N91" s="451"/>
      <c r="O91" s="451"/>
      <c r="P91" s="451"/>
      <c r="Q91" s="472"/>
    </row>
    <row r="92" spans="1:17" ht="18" customHeight="1">
      <c r="A92" s="489">
        <v>9</v>
      </c>
      <c r="B92" s="556" t="s">
        <v>198</v>
      </c>
      <c r="C92" s="510">
        <v>4865093</v>
      </c>
      <c r="D92" s="170" t="s">
        <v>14</v>
      </c>
      <c r="E92" s="131" t="s">
        <v>377</v>
      </c>
      <c r="F92" s="473">
        <v>-100</v>
      </c>
      <c r="G92" s="471">
        <v>3403</v>
      </c>
      <c r="H92" s="424">
        <v>3379</v>
      </c>
      <c r="I92" s="451">
        <f t="shared" si="8"/>
        <v>24</v>
      </c>
      <c r="J92" s="451">
        <f t="shared" si="9"/>
        <v>-2400</v>
      </c>
      <c r="K92" s="451">
        <f t="shared" si="6"/>
        <v>-0.0024</v>
      </c>
      <c r="L92" s="396">
        <v>42739</v>
      </c>
      <c r="M92" s="424">
        <v>41170</v>
      </c>
      <c r="N92" s="451">
        <f t="shared" si="10"/>
        <v>1569</v>
      </c>
      <c r="O92" s="451">
        <f t="shared" si="11"/>
        <v>-156900</v>
      </c>
      <c r="P92" s="451">
        <f t="shared" si="7"/>
        <v>-0.1569</v>
      </c>
      <c r="Q92" s="472"/>
    </row>
    <row r="93" spans="1:17" ht="18" customHeight="1">
      <c r="A93" s="489">
        <v>10</v>
      </c>
      <c r="B93" s="556" t="s">
        <v>199</v>
      </c>
      <c r="C93" s="510">
        <v>4865094</v>
      </c>
      <c r="D93" s="170" t="s">
        <v>14</v>
      </c>
      <c r="E93" s="131" t="s">
        <v>377</v>
      </c>
      <c r="F93" s="473">
        <v>-100</v>
      </c>
      <c r="G93" s="471">
        <v>6537</v>
      </c>
      <c r="H93" s="424">
        <v>6498</v>
      </c>
      <c r="I93" s="451">
        <f t="shared" si="8"/>
        <v>39</v>
      </c>
      <c r="J93" s="451">
        <f t="shared" si="9"/>
        <v>-3900</v>
      </c>
      <c r="K93" s="451">
        <f t="shared" si="6"/>
        <v>-0.0039</v>
      </c>
      <c r="L93" s="396">
        <v>40006</v>
      </c>
      <c r="M93" s="424">
        <v>38300</v>
      </c>
      <c r="N93" s="451">
        <f t="shared" si="10"/>
        <v>1706</v>
      </c>
      <c r="O93" s="451">
        <f t="shared" si="11"/>
        <v>-170600</v>
      </c>
      <c r="P93" s="451">
        <f t="shared" si="7"/>
        <v>-0.1706</v>
      </c>
      <c r="Q93" s="472"/>
    </row>
    <row r="94" spans="1:17" ht="18" customHeight="1">
      <c r="A94" s="489">
        <v>11</v>
      </c>
      <c r="B94" s="556" t="s">
        <v>200</v>
      </c>
      <c r="C94" s="510">
        <v>4865144</v>
      </c>
      <c r="D94" s="170" t="s">
        <v>14</v>
      </c>
      <c r="E94" s="131" t="s">
        <v>377</v>
      </c>
      <c r="F94" s="473">
        <v>-100</v>
      </c>
      <c r="G94" s="471">
        <v>27893</v>
      </c>
      <c r="H94" s="424">
        <v>27750</v>
      </c>
      <c r="I94" s="451">
        <f t="shared" si="8"/>
        <v>143</v>
      </c>
      <c r="J94" s="451">
        <f t="shared" si="9"/>
        <v>-14300</v>
      </c>
      <c r="K94" s="451">
        <f t="shared" si="6"/>
        <v>-0.0143</v>
      </c>
      <c r="L94" s="396">
        <v>85992</v>
      </c>
      <c r="M94" s="424">
        <v>81655</v>
      </c>
      <c r="N94" s="451">
        <f t="shared" si="10"/>
        <v>4337</v>
      </c>
      <c r="O94" s="451">
        <f t="shared" si="11"/>
        <v>-433700</v>
      </c>
      <c r="P94" s="451">
        <f t="shared" si="7"/>
        <v>-0.4337</v>
      </c>
      <c r="Q94" s="472"/>
    </row>
    <row r="95" spans="1:17" ht="18" customHeight="1">
      <c r="A95" s="489"/>
      <c r="B95" s="558" t="s">
        <v>194</v>
      </c>
      <c r="C95" s="510"/>
      <c r="D95" s="118"/>
      <c r="E95" s="118"/>
      <c r="F95" s="473"/>
      <c r="G95" s="471"/>
      <c r="H95" s="451"/>
      <c r="I95" s="451"/>
      <c r="J95" s="451"/>
      <c r="K95" s="451"/>
      <c r="L95" s="396"/>
      <c r="M95" s="451"/>
      <c r="N95" s="451"/>
      <c r="O95" s="451"/>
      <c r="P95" s="451"/>
      <c r="Q95" s="472"/>
    </row>
    <row r="96" spans="1:17" ht="18" customHeight="1">
      <c r="A96" s="489"/>
      <c r="B96" s="557" t="s">
        <v>201</v>
      </c>
      <c r="C96" s="510"/>
      <c r="D96" s="170"/>
      <c r="E96" s="170"/>
      <c r="F96" s="473"/>
      <c r="G96" s="471"/>
      <c r="H96" s="451"/>
      <c r="I96" s="451"/>
      <c r="J96" s="451"/>
      <c r="K96" s="451"/>
      <c r="L96" s="396"/>
      <c r="M96" s="451"/>
      <c r="N96" s="451"/>
      <c r="O96" s="451"/>
      <c r="P96" s="451"/>
      <c r="Q96" s="472"/>
    </row>
    <row r="97" spans="1:17" ht="18" customHeight="1">
      <c r="A97" s="489">
        <v>12</v>
      </c>
      <c r="B97" s="556" t="s">
        <v>202</v>
      </c>
      <c r="C97" s="510">
        <v>4865132</v>
      </c>
      <c r="D97" s="170" t="s">
        <v>14</v>
      </c>
      <c r="E97" s="131" t="s">
        <v>377</v>
      </c>
      <c r="F97" s="473">
        <v>-100</v>
      </c>
      <c r="G97" s="471">
        <v>1566</v>
      </c>
      <c r="H97" s="424">
        <v>1187</v>
      </c>
      <c r="I97" s="451">
        <f t="shared" si="8"/>
        <v>379</v>
      </c>
      <c r="J97" s="451">
        <f t="shared" si="9"/>
        <v>-37900</v>
      </c>
      <c r="K97" s="451">
        <f t="shared" si="6"/>
        <v>-0.0379</v>
      </c>
      <c r="L97" s="396">
        <v>590885</v>
      </c>
      <c r="M97" s="424">
        <v>581520</v>
      </c>
      <c r="N97" s="451">
        <f t="shared" si="10"/>
        <v>9365</v>
      </c>
      <c r="O97" s="451">
        <f t="shared" si="11"/>
        <v>-936500</v>
      </c>
      <c r="P97" s="451">
        <f t="shared" si="7"/>
        <v>-0.9365</v>
      </c>
      <c r="Q97" s="472"/>
    </row>
    <row r="98" spans="1:17" ht="18" customHeight="1">
      <c r="A98" s="489">
        <v>13</v>
      </c>
      <c r="B98" s="487" t="s">
        <v>203</v>
      </c>
      <c r="C98" s="510">
        <v>4864803</v>
      </c>
      <c r="D98" s="118" t="s">
        <v>14</v>
      </c>
      <c r="E98" s="131" t="s">
        <v>377</v>
      </c>
      <c r="F98" s="473">
        <v>-100</v>
      </c>
      <c r="G98" s="471">
        <v>62477</v>
      </c>
      <c r="H98" s="424">
        <v>60172</v>
      </c>
      <c r="I98" s="451">
        <f t="shared" si="8"/>
        <v>2305</v>
      </c>
      <c r="J98" s="451">
        <f t="shared" si="9"/>
        <v>-230500</v>
      </c>
      <c r="K98" s="451">
        <f t="shared" si="6"/>
        <v>-0.2305</v>
      </c>
      <c r="L98" s="396">
        <v>114446</v>
      </c>
      <c r="M98" s="424">
        <v>109725</v>
      </c>
      <c r="N98" s="451">
        <f t="shared" si="10"/>
        <v>4721</v>
      </c>
      <c r="O98" s="451">
        <f t="shared" si="11"/>
        <v>-472100</v>
      </c>
      <c r="P98" s="451">
        <f t="shared" si="7"/>
        <v>-0.4721</v>
      </c>
      <c r="Q98" s="472"/>
    </row>
    <row r="99" spans="1:17" ht="18" customHeight="1">
      <c r="A99" s="489"/>
      <c r="B99" s="556" t="s">
        <v>204</v>
      </c>
      <c r="C99" s="510"/>
      <c r="D99" s="170"/>
      <c r="E99" s="170"/>
      <c r="F99" s="473"/>
      <c r="G99" s="471"/>
      <c r="H99" s="451"/>
      <c r="I99" s="451"/>
      <c r="J99" s="451"/>
      <c r="K99" s="451"/>
      <c r="L99" s="396"/>
      <c r="M99" s="451"/>
      <c r="N99" s="451"/>
      <c r="O99" s="451"/>
      <c r="P99" s="451"/>
      <c r="Q99" s="472"/>
    </row>
    <row r="100" spans="1:17" ht="18" customHeight="1">
      <c r="A100" s="489">
        <v>14</v>
      </c>
      <c r="B100" s="487" t="s">
        <v>205</v>
      </c>
      <c r="C100" s="510">
        <v>4865133</v>
      </c>
      <c r="D100" s="118" t="s">
        <v>14</v>
      </c>
      <c r="E100" s="131" t="s">
        <v>377</v>
      </c>
      <c r="F100" s="473">
        <v>100</v>
      </c>
      <c r="G100" s="471">
        <v>145888</v>
      </c>
      <c r="H100" s="451">
        <v>145818</v>
      </c>
      <c r="I100" s="451">
        <f t="shared" si="8"/>
        <v>70</v>
      </c>
      <c r="J100" s="451">
        <f t="shared" si="9"/>
        <v>7000</v>
      </c>
      <c r="K100" s="451">
        <f t="shared" si="6"/>
        <v>0.007</v>
      </c>
      <c r="L100" s="396">
        <v>24470</v>
      </c>
      <c r="M100" s="451">
        <v>24460</v>
      </c>
      <c r="N100" s="451">
        <f t="shared" si="10"/>
        <v>10</v>
      </c>
      <c r="O100" s="451">
        <f t="shared" si="11"/>
        <v>1000</v>
      </c>
      <c r="P100" s="451">
        <f t="shared" si="7"/>
        <v>0.001</v>
      </c>
      <c r="Q100" s="472"/>
    </row>
    <row r="101" spans="1:17" ht="18" customHeight="1">
      <c r="A101" s="489"/>
      <c r="B101" s="558" t="s">
        <v>206</v>
      </c>
      <c r="C101" s="510"/>
      <c r="D101" s="118"/>
      <c r="E101" s="170"/>
      <c r="F101" s="473"/>
      <c r="G101" s="471"/>
      <c r="H101" s="451"/>
      <c r="I101" s="451"/>
      <c r="J101" s="451"/>
      <c r="K101" s="451"/>
      <c r="L101" s="396"/>
      <c r="M101" s="451"/>
      <c r="N101" s="451"/>
      <c r="O101" s="451"/>
      <c r="P101" s="451"/>
      <c r="Q101" s="472"/>
    </row>
    <row r="102" spans="1:17" ht="18" customHeight="1">
      <c r="A102" s="489">
        <v>15</v>
      </c>
      <c r="B102" s="487" t="s">
        <v>190</v>
      </c>
      <c r="C102" s="510">
        <v>4865076</v>
      </c>
      <c r="D102" s="118" t="s">
        <v>14</v>
      </c>
      <c r="E102" s="131" t="s">
        <v>377</v>
      </c>
      <c r="F102" s="473">
        <v>-100</v>
      </c>
      <c r="G102" s="471">
        <v>709</v>
      </c>
      <c r="H102" s="424">
        <v>590</v>
      </c>
      <c r="I102" s="451">
        <f t="shared" si="8"/>
        <v>119</v>
      </c>
      <c r="J102" s="451">
        <f t="shared" si="9"/>
        <v>-11900</v>
      </c>
      <c r="K102" s="451">
        <f t="shared" si="6"/>
        <v>-0.0119</v>
      </c>
      <c r="L102" s="396">
        <v>10432</v>
      </c>
      <c r="M102" s="424">
        <v>10392</v>
      </c>
      <c r="N102" s="451">
        <f t="shared" si="10"/>
        <v>40</v>
      </c>
      <c r="O102" s="451">
        <f t="shared" si="11"/>
        <v>-4000</v>
      </c>
      <c r="P102" s="451">
        <f t="shared" si="7"/>
        <v>-0.004</v>
      </c>
      <c r="Q102" s="472"/>
    </row>
    <row r="103" spans="1:17" ht="18" customHeight="1">
      <c r="A103" s="489">
        <v>16</v>
      </c>
      <c r="B103" s="556" t="s">
        <v>207</v>
      </c>
      <c r="C103" s="510">
        <v>4865077</v>
      </c>
      <c r="D103" s="170" t="s">
        <v>14</v>
      </c>
      <c r="E103" s="131" t="s">
        <v>377</v>
      </c>
      <c r="F103" s="473">
        <v>-100</v>
      </c>
      <c r="G103" s="471"/>
      <c r="H103" s="424"/>
      <c r="I103" s="451">
        <f t="shared" si="8"/>
        <v>0</v>
      </c>
      <c r="J103" s="451">
        <f t="shared" si="9"/>
        <v>0</v>
      </c>
      <c r="K103" s="451">
        <f t="shared" si="6"/>
        <v>0</v>
      </c>
      <c r="L103" s="388"/>
      <c r="M103" s="424"/>
      <c r="N103" s="451">
        <f t="shared" si="10"/>
        <v>0</v>
      </c>
      <c r="O103" s="451">
        <f t="shared" si="11"/>
        <v>0</v>
      </c>
      <c r="P103" s="451">
        <f t="shared" si="7"/>
        <v>0</v>
      </c>
      <c r="Q103" s="472"/>
    </row>
    <row r="104" spans="1:17" ht="18" customHeight="1">
      <c r="A104" s="517"/>
      <c r="B104" s="557" t="s">
        <v>56</v>
      </c>
      <c r="C104" s="478"/>
      <c r="D104" s="102"/>
      <c r="E104" s="102"/>
      <c r="F104" s="473"/>
      <c r="G104" s="471"/>
      <c r="H104" s="451"/>
      <c r="I104" s="451"/>
      <c r="J104" s="451"/>
      <c r="K104" s="451"/>
      <c r="L104" s="396"/>
      <c r="M104" s="451"/>
      <c r="N104" s="451"/>
      <c r="O104" s="451"/>
      <c r="P104" s="451"/>
      <c r="Q104" s="472"/>
    </row>
    <row r="105" spans="1:17" ht="18" customHeight="1">
      <c r="A105" s="489">
        <v>17</v>
      </c>
      <c r="B105" s="559" t="s">
        <v>212</v>
      </c>
      <c r="C105" s="510">
        <v>4864824</v>
      </c>
      <c r="D105" s="131" t="s">
        <v>14</v>
      </c>
      <c r="E105" s="131" t="s">
        <v>377</v>
      </c>
      <c r="F105" s="481">
        <v>-100</v>
      </c>
      <c r="G105" s="471">
        <f>NDPL!G56</f>
        <v>7125</v>
      </c>
      <c r="H105" s="451">
        <v>7101</v>
      </c>
      <c r="I105" s="451">
        <f t="shared" si="8"/>
        <v>24</v>
      </c>
      <c r="J105" s="451">
        <f t="shared" si="9"/>
        <v>-2400</v>
      </c>
      <c r="K105" s="451">
        <f t="shared" si="6"/>
        <v>-0.0024</v>
      </c>
      <c r="L105" s="396">
        <f>NDPL!L56</f>
        <v>24542</v>
      </c>
      <c r="M105" s="451">
        <f>NDPL!M56</f>
        <v>24407</v>
      </c>
      <c r="N105" s="451">
        <f t="shared" si="10"/>
        <v>135</v>
      </c>
      <c r="O105" s="451">
        <f t="shared" si="11"/>
        <v>-13500</v>
      </c>
      <c r="P105" s="451">
        <f t="shared" si="7"/>
        <v>-0.0135</v>
      </c>
      <c r="Q105" s="472"/>
    </row>
    <row r="106" spans="1:17" ht="18" customHeight="1">
      <c r="A106" s="489"/>
      <c r="B106" s="558" t="s">
        <v>57</v>
      </c>
      <c r="C106" s="482"/>
      <c r="D106" s="118"/>
      <c r="E106" s="118"/>
      <c r="F106" s="482"/>
      <c r="G106" s="471"/>
      <c r="H106" s="451"/>
      <c r="I106" s="451"/>
      <c r="J106" s="451"/>
      <c r="K106" s="451"/>
      <c r="L106" s="396"/>
      <c r="M106" s="451"/>
      <c r="N106" s="451"/>
      <c r="O106" s="451"/>
      <c r="P106" s="451"/>
      <c r="Q106" s="472"/>
    </row>
    <row r="107" spans="1:17" ht="18" customHeight="1">
      <c r="A107" s="489"/>
      <c r="B107" s="558" t="s">
        <v>58</v>
      </c>
      <c r="C107" s="482"/>
      <c r="D107" s="118"/>
      <c r="E107" s="118"/>
      <c r="F107" s="482"/>
      <c r="G107" s="471"/>
      <c r="H107" s="451"/>
      <c r="I107" s="451"/>
      <c r="J107" s="451"/>
      <c r="K107" s="451"/>
      <c r="L107" s="396"/>
      <c r="M107" s="451"/>
      <c r="N107" s="451"/>
      <c r="O107" s="451"/>
      <c r="P107" s="451"/>
      <c r="Q107" s="472"/>
    </row>
    <row r="108" spans="1:17" ht="18" customHeight="1">
      <c r="A108" s="489"/>
      <c r="B108" s="558" t="s">
        <v>59</v>
      </c>
      <c r="C108" s="482"/>
      <c r="D108" s="118"/>
      <c r="E108" s="118"/>
      <c r="F108" s="482"/>
      <c r="G108" s="471"/>
      <c r="H108" s="451"/>
      <c r="I108" s="451"/>
      <c r="J108" s="451"/>
      <c r="K108" s="451"/>
      <c r="L108" s="396"/>
      <c r="M108" s="451"/>
      <c r="N108" s="451"/>
      <c r="O108" s="451"/>
      <c r="P108" s="451"/>
      <c r="Q108" s="472"/>
    </row>
    <row r="109" spans="1:17" ht="18" customHeight="1">
      <c r="A109" s="489">
        <v>18</v>
      </c>
      <c r="B109" s="556" t="s">
        <v>60</v>
      </c>
      <c r="C109" s="510">
        <v>4902518</v>
      </c>
      <c r="D109" s="170" t="s">
        <v>14</v>
      </c>
      <c r="E109" s="131" t="s">
        <v>377</v>
      </c>
      <c r="F109" s="481">
        <v>-100</v>
      </c>
      <c r="G109" s="471">
        <f>NDPL!G59</f>
        <v>3466</v>
      </c>
      <c r="H109" s="451">
        <v>3309</v>
      </c>
      <c r="I109" s="451">
        <f t="shared" si="8"/>
        <v>157</v>
      </c>
      <c r="J109" s="451">
        <f t="shared" si="9"/>
        <v>-15700</v>
      </c>
      <c r="K109" s="451">
        <f t="shared" si="6"/>
        <v>-0.0157</v>
      </c>
      <c r="L109" s="396">
        <f>NDPL!L59</f>
        <v>14081</v>
      </c>
      <c r="M109" s="451">
        <f>NDPL!M59</f>
        <v>13061</v>
      </c>
      <c r="N109" s="451">
        <f t="shared" si="10"/>
        <v>1020</v>
      </c>
      <c r="O109" s="451">
        <f t="shared" si="11"/>
        <v>-102000</v>
      </c>
      <c r="P109" s="451">
        <f t="shared" si="7"/>
        <v>-0.102</v>
      </c>
      <c r="Q109" s="472"/>
    </row>
    <row r="110" spans="1:17" ht="18" customHeight="1">
      <c r="A110" s="489">
        <v>19</v>
      </c>
      <c r="B110" s="556" t="s">
        <v>61</v>
      </c>
      <c r="C110" s="510">
        <v>4902519</v>
      </c>
      <c r="D110" s="170" t="s">
        <v>14</v>
      </c>
      <c r="E110" s="131" t="s">
        <v>377</v>
      </c>
      <c r="F110" s="481">
        <v>-100</v>
      </c>
      <c r="G110" s="471">
        <f>NDPL!G60</f>
        <v>6252</v>
      </c>
      <c r="H110" s="451">
        <v>6020</v>
      </c>
      <c r="I110" s="451">
        <f t="shared" si="8"/>
        <v>232</v>
      </c>
      <c r="J110" s="451">
        <f t="shared" si="9"/>
        <v>-23200</v>
      </c>
      <c r="K110" s="451">
        <f t="shared" si="6"/>
        <v>-0.0232</v>
      </c>
      <c r="L110" s="396">
        <f>NDPL!L60</f>
        <v>19907</v>
      </c>
      <c r="M110" s="451">
        <f>NDPL!M60</f>
        <v>18429</v>
      </c>
      <c r="N110" s="451">
        <f t="shared" si="10"/>
        <v>1478</v>
      </c>
      <c r="O110" s="451">
        <f t="shared" si="11"/>
        <v>-147800</v>
      </c>
      <c r="P110" s="451">
        <f t="shared" si="7"/>
        <v>-0.1478</v>
      </c>
      <c r="Q110" s="472"/>
    </row>
    <row r="111" spans="1:17" ht="18" customHeight="1">
      <c r="A111" s="489">
        <v>20</v>
      </c>
      <c r="B111" s="556" t="s">
        <v>62</v>
      </c>
      <c r="C111" s="510">
        <v>4902520</v>
      </c>
      <c r="D111" s="170" t="s">
        <v>14</v>
      </c>
      <c r="E111" s="131" t="s">
        <v>377</v>
      </c>
      <c r="F111" s="481">
        <v>-100</v>
      </c>
      <c r="G111" s="471">
        <f>NDPL!G61</f>
        <v>8441</v>
      </c>
      <c r="H111" s="451">
        <v>7340</v>
      </c>
      <c r="I111" s="451">
        <f t="shared" si="8"/>
        <v>1101</v>
      </c>
      <c r="J111" s="451">
        <f t="shared" si="9"/>
        <v>-110100</v>
      </c>
      <c r="K111" s="451">
        <f t="shared" si="6"/>
        <v>-0.1101</v>
      </c>
      <c r="L111" s="396">
        <f>NDPL!L61</f>
        <v>29280</v>
      </c>
      <c r="M111" s="451">
        <f>NDPL!M61</f>
        <v>27563</v>
      </c>
      <c r="N111" s="451">
        <f t="shared" si="10"/>
        <v>1717</v>
      </c>
      <c r="O111" s="451">
        <f t="shared" si="11"/>
        <v>-171700</v>
      </c>
      <c r="P111" s="451">
        <f t="shared" si="7"/>
        <v>-0.1717</v>
      </c>
      <c r="Q111" s="472"/>
    </row>
    <row r="112" spans="1:17" ht="18" customHeight="1">
      <c r="A112" s="489"/>
      <c r="B112" s="556"/>
      <c r="C112" s="510"/>
      <c r="D112" s="170"/>
      <c r="E112" s="170"/>
      <c r="F112" s="481"/>
      <c r="G112" s="471"/>
      <c r="H112" s="451"/>
      <c r="I112" s="451"/>
      <c r="J112" s="451"/>
      <c r="K112" s="451"/>
      <c r="L112" s="396"/>
      <c r="M112" s="451"/>
      <c r="N112" s="451"/>
      <c r="O112" s="451"/>
      <c r="P112" s="451"/>
      <c r="Q112" s="472"/>
    </row>
    <row r="113" spans="1:17" ht="18" customHeight="1">
      <c r="A113" s="489"/>
      <c r="B113" s="557" t="s">
        <v>63</v>
      </c>
      <c r="C113" s="510"/>
      <c r="D113" s="170"/>
      <c r="E113" s="170"/>
      <c r="F113" s="481"/>
      <c r="G113" s="471"/>
      <c r="H113" s="451"/>
      <c r="I113" s="451"/>
      <c r="J113" s="451"/>
      <c r="K113" s="451"/>
      <c r="L113" s="396"/>
      <c r="M113" s="451"/>
      <c r="N113" s="451"/>
      <c r="O113" s="451"/>
      <c r="P113" s="451"/>
      <c r="Q113" s="472"/>
    </row>
    <row r="114" spans="1:17" ht="18" customHeight="1">
      <c r="A114" s="489">
        <v>21</v>
      </c>
      <c r="B114" s="556" t="s">
        <v>64</v>
      </c>
      <c r="C114" s="510">
        <v>4902521</v>
      </c>
      <c r="D114" s="170" t="s">
        <v>14</v>
      </c>
      <c r="E114" s="131" t="s">
        <v>377</v>
      </c>
      <c r="F114" s="481">
        <v>-100</v>
      </c>
      <c r="G114" s="471">
        <f>NDPL!G63</f>
        <v>22002</v>
      </c>
      <c r="H114" s="451">
        <v>21584</v>
      </c>
      <c r="I114" s="451">
        <f t="shared" si="8"/>
        <v>418</v>
      </c>
      <c r="J114" s="451">
        <f t="shared" si="9"/>
        <v>-41800</v>
      </c>
      <c r="K114" s="451">
        <f t="shared" si="6"/>
        <v>-0.0418</v>
      </c>
      <c r="L114" s="396">
        <f>NDPL!L63</f>
        <v>7572</v>
      </c>
      <c r="M114" s="451">
        <f>NDPL!M63</f>
        <v>7185</v>
      </c>
      <c r="N114" s="451">
        <f t="shared" si="10"/>
        <v>387</v>
      </c>
      <c r="O114" s="451">
        <f t="shared" si="11"/>
        <v>-38700</v>
      </c>
      <c r="P114" s="451">
        <f t="shared" si="7"/>
        <v>-0.0387</v>
      </c>
      <c r="Q114" s="472"/>
    </row>
    <row r="115" spans="1:17" ht="18" customHeight="1">
      <c r="A115" s="489">
        <v>22</v>
      </c>
      <c r="B115" s="556" t="s">
        <v>65</v>
      </c>
      <c r="C115" s="510">
        <v>4902522</v>
      </c>
      <c r="D115" s="170" t="s">
        <v>14</v>
      </c>
      <c r="E115" s="131" t="s">
        <v>377</v>
      </c>
      <c r="F115" s="481">
        <v>-100</v>
      </c>
      <c r="G115" s="471">
        <f>NDPL!G64</f>
        <v>747</v>
      </c>
      <c r="H115" s="451">
        <v>746</v>
      </c>
      <c r="I115" s="451">
        <f t="shared" si="8"/>
        <v>1</v>
      </c>
      <c r="J115" s="451">
        <f t="shared" si="9"/>
        <v>-100</v>
      </c>
      <c r="K115" s="451">
        <f t="shared" si="6"/>
        <v>-0.0001</v>
      </c>
      <c r="L115" s="396">
        <f>NDPL!L64</f>
        <v>165</v>
      </c>
      <c r="M115" s="451">
        <f>NDPL!M64</f>
        <v>160</v>
      </c>
      <c r="N115" s="451">
        <f t="shared" si="10"/>
        <v>5</v>
      </c>
      <c r="O115" s="451">
        <f t="shared" si="11"/>
        <v>-500</v>
      </c>
      <c r="P115" s="451">
        <f t="shared" si="7"/>
        <v>-0.0005</v>
      </c>
      <c r="Q115" s="472"/>
    </row>
    <row r="116" spans="1:17" ht="18" customHeight="1">
      <c r="A116" s="489">
        <v>23</v>
      </c>
      <c r="B116" s="556" t="s">
        <v>66</v>
      </c>
      <c r="C116" s="510">
        <v>4902523</v>
      </c>
      <c r="D116" s="170" t="s">
        <v>14</v>
      </c>
      <c r="E116" s="131" t="s">
        <v>377</v>
      </c>
      <c r="F116" s="481">
        <v>-100</v>
      </c>
      <c r="G116" s="471">
        <f>NDPL!G65</f>
        <v>999815</v>
      </c>
      <c r="H116" s="451">
        <v>999815</v>
      </c>
      <c r="I116" s="451">
        <f t="shared" si="8"/>
        <v>0</v>
      </c>
      <c r="J116" s="451">
        <f t="shared" si="9"/>
        <v>0</v>
      </c>
      <c r="K116" s="451">
        <f t="shared" si="6"/>
        <v>0</v>
      </c>
      <c r="L116" s="396">
        <f>NDPL!L65</f>
        <v>999943</v>
      </c>
      <c r="M116" s="451">
        <f>NDPL!M65</f>
        <v>999943</v>
      </c>
      <c r="N116" s="451">
        <f t="shared" si="10"/>
        <v>0</v>
      </c>
      <c r="O116" s="451">
        <f t="shared" si="11"/>
        <v>0</v>
      </c>
      <c r="P116" s="451">
        <f t="shared" si="7"/>
        <v>0</v>
      </c>
      <c r="Q116" s="472"/>
    </row>
    <row r="117" spans="1:17" ht="18" customHeight="1">
      <c r="A117" s="489">
        <v>24</v>
      </c>
      <c r="B117" s="487" t="s">
        <v>67</v>
      </c>
      <c r="C117" s="482">
        <v>4902524</v>
      </c>
      <c r="D117" s="118" t="s">
        <v>14</v>
      </c>
      <c r="E117" s="131" t="s">
        <v>377</v>
      </c>
      <c r="F117" s="482">
        <v>-100</v>
      </c>
      <c r="G117" s="471">
        <f>NDPL!G66</f>
        <v>0</v>
      </c>
      <c r="H117" s="451">
        <v>0</v>
      </c>
      <c r="I117" s="451">
        <f t="shared" si="8"/>
        <v>0</v>
      </c>
      <c r="J117" s="451">
        <f t="shared" si="9"/>
        <v>0</v>
      </c>
      <c r="K117" s="451">
        <f t="shared" si="6"/>
        <v>0</v>
      </c>
      <c r="L117" s="396">
        <f>NDPL!L66</f>
        <v>0</v>
      </c>
      <c r="M117" s="451">
        <f>NDPL!M66</f>
        <v>0</v>
      </c>
      <c r="N117" s="451">
        <f t="shared" si="10"/>
        <v>0</v>
      </c>
      <c r="O117" s="451">
        <f t="shared" si="11"/>
        <v>0</v>
      </c>
      <c r="P117" s="451">
        <f t="shared" si="7"/>
        <v>0</v>
      </c>
      <c r="Q117" s="472"/>
    </row>
    <row r="118" spans="1:17" ht="18" customHeight="1">
      <c r="A118" s="489">
        <v>25</v>
      </c>
      <c r="B118" s="487" t="s">
        <v>68</v>
      </c>
      <c r="C118" s="482">
        <v>4902525</v>
      </c>
      <c r="D118" s="118" t="s">
        <v>14</v>
      </c>
      <c r="E118" s="131" t="s">
        <v>377</v>
      </c>
      <c r="F118" s="482">
        <v>-100</v>
      </c>
      <c r="G118" s="471">
        <f>NDPL!G67</f>
        <v>0</v>
      </c>
      <c r="H118" s="451">
        <v>0</v>
      </c>
      <c r="I118" s="451">
        <f t="shared" si="8"/>
        <v>0</v>
      </c>
      <c r="J118" s="451">
        <f t="shared" si="9"/>
        <v>0</v>
      </c>
      <c r="K118" s="451">
        <f t="shared" si="6"/>
        <v>0</v>
      </c>
      <c r="L118" s="396">
        <f>NDPL!L67</f>
        <v>0</v>
      </c>
      <c r="M118" s="451">
        <f>NDPL!M67</f>
        <v>0</v>
      </c>
      <c r="N118" s="451">
        <f t="shared" si="10"/>
        <v>0</v>
      </c>
      <c r="O118" s="451">
        <f t="shared" si="11"/>
        <v>0</v>
      </c>
      <c r="P118" s="451">
        <f t="shared" si="7"/>
        <v>0</v>
      </c>
      <c r="Q118" s="472"/>
    </row>
    <row r="119" spans="1:17" ht="18" customHeight="1">
      <c r="A119" s="489">
        <v>26</v>
      </c>
      <c r="B119" s="487" t="s">
        <v>69</v>
      </c>
      <c r="C119" s="482">
        <v>4902526</v>
      </c>
      <c r="D119" s="118" t="s">
        <v>14</v>
      </c>
      <c r="E119" s="131" t="s">
        <v>377</v>
      </c>
      <c r="F119" s="482">
        <v>-100</v>
      </c>
      <c r="G119" s="471">
        <f>NDPL!G68</f>
        <v>8538</v>
      </c>
      <c r="H119" s="451">
        <v>8468</v>
      </c>
      <c r="I119" s="451">
        <f t="shared" si="8"/>
        <v>70</v>
      </c>
      <c r="J119" s="451">
        <f t="shared" si="9"/>
        <v>-7000</v>
      </c>
      <c r="K119" s="451">
        <f t="shared" si="6"/>
        <v>-0.007</v>
      </c>
      <c r="L119" s="396">
        <f>NDPL!L68</f>
        <v>6936</v>
      </c>
      <c r="M119" s="451">
        <f>NDPL!M68</f>
        <v>6344</v>
      </c>
      <c r="N119" s="451">
        <f t="shared" si="10"/>
        <v>592</v>
      </c>
      <c r="O119" s="451">
        <f t="shared" si="11"/>
        <v>-59200</v>
      </c>
      <c r="P119" s="451">
        <f t="shared" si="7"/>
        <v>-0.0592</v>
      </c>
      <c r="Q119" s="472"/>
    </row>
    <row r="120" spans="1:17" ht="18" customHeight="1">
      <c r="A120" s="489">
        <v>27</v>
      </c>
      <c r="B120" s="487" t="s">
        <v>70</v>
      </c>
      <c r="C120" s="482">
        <v>4902527</v>
      </c>
      <c r="D120" s="118" t="s">
        <v>14</v>
      </c>
      <c r="E120" s="131" t="s">
        <v>377</v>
      </c>
      <c r="F120" s="482">
        <v>-100</v>
      </c>
      <c r="G120" s="471">
        <f>NDPL!G69</f>
        <v>998154</v>
      </c>
      <c r="H120" s="451">
        <v>998159</v>
      </c>
      <c r="I120" s="451">
        <f t="shared" si="8"/>
        <v>-5</v>
      </c>
      <c r="J120" s="451">
        <f t="shared" si="9"/>
        <v>500</v>
      </c>
      <c r="K120" s="451">
        <f t="shared" si="6"/>
        <v>0.0005</v>
      </c>
      <c r="L120" s="396">
        <f>NDPL!L69</f>
        <v>40</v>
      </c>
      <c r="M120" s="451">
        <f>NDPL!M69</f>
        <v>39</v>
      </c>
      <c r="N120" s="451">
        <f t="shared" si="10"/>
        <v>1</v>
      </c>
      <c r="O120" s="451">
        <f t="shared" si="11"/>
        <v>-100</v>
      </c>
      <c r="P120" s="451">
        <f t="shared" si="7"/>
        <v>-0.0001</v>
      </c>
      <c r="Q120" s="472"/>
    </row>
    <row r="121" spans="1:17" ht="18" customHeight="1">
      <c r="A121" s="489">
        <v>28</v>
      </c>
      <c r="B121" s="487" t="s">
        <v>153</v>
      </c>
      <c r="C121" s="482">
        <v>4902528</v>
      </c>
      <c r="D121" s="118" t="s">
        <v>14</v>
      </c>
      <c r="E121" s="131" t="s">
        <v>377</v>
      </c>
      <c r="F121" s="482">
        <v>-100</v>
      </c>
      <c r="G121" s="471">
        <f>BYPL!G78</f>
        <v>11525</v>
      </c>
      <c r="H121" s="451">
        <v>11525</v>
      </c>
      <c r="I121" s="451">
        <f t="shared" si="8"/>
        <v>0</v>
      </c>
      <c r="J121" s="451">
        <f t="shared" si="9"/>
        <v>0</v>
      </c>
      <c r="K121" s="451">
        <f t="shared" si="6"/>
        <v>0</v>
      </c>
      <c r="L121" s="396">
        <f>BYPL!L78</f>
        <v>4086</v>
      </c>
      <c r="M121" s="451">
        <f>BYPL!M78</f>
        <v>4086</v>
      </c>
      <c r="N121" s="451">
        <f t="shared" si="10"/>
        <v>0</v>
      </c>
      <c r="O121" s="451">
        <f t="shared" si="11"/>
        <v>0</v>
      </c>
      <c r="P121" s="451">
        <f t="shared" si="7"/>
        <v>0</v>
      </c>
      <c r="Q121" s="472"/>
    </row>
    <row r="122" spans="1:17" ht="18" customHeight="1">
      <c r="A122" s="489"/>
      <c r="B122" s="487"/>
      <c r="C122" s="482"/>
      <c r="D122" s="118"/>
      <c r="E122" s="118"/>
      <c r="F122" s="482"/>
      <c r="G122" s="471"/>
      <c r="H122" s="451"/>
      <c r="I122" s="451"/>
      <c r="J122" s="451"/>
      <c r="K122" s="451"/>
      <c r="L122" s="396"/>
      <c r="M122" s="451"/>
      <c r="N122" s="451"/>
      <c r="O122" s="451"/>
      <c r="P122" s="451"/>
      <c r="Q122" s="472"/>
    </row>
    <row r="123" spans="1:17" ht="18" customHeight="1">
      <c r="A123" s="489"/>
      <c r="B123" s="558" t="s">
        <v>85</v>
      </c>
      <c r="C123" s="482"/>
      <c r="D123" s="118"/>
      <c r="E123" s="118"/>
      <c r="F123" s="482"/>
      <c r="G123" s="471"/>
      <c r="H123" s="451"/>
      <c r="I123" s="451"/>
      <c r="J123" s="451"/>
      <c r="K123" s="451"/>
      <c r="L123" s="396"/>
      <c r="M123" s="451"/>
      <c r="N123" s="451"/>
      <c r="O123" s="451"/>
      <c r="P123" s="451"/>
      <c r="Q123" s="472"/>
    </row>
    <row r="124" spans="1:17" ht="18" customHeight="1">
      <c r="A124" s="489">
        <v>29</v>
      </c>
      <c r="B124" s="487" t="s">
        <v>86</v>
      </c>
      <c r="C124" s="482">
        <v>4902514</v>
      </c>
      <c r="D124" s="118" t="s">
        <v>14</v>
      </c>
      <c r="E124" s="131" t="s">
        <v>377</v>
      </c>
      <c r="F124" s="482">
        <v>100</v>
      </c>
      <c r="G124" s="471">
        <f>NDPL!G93</f>
        <v>341</v>
      </c>
      <c r="H124" s="451">
        <v>288</v>
      </c>
      <c r="I124" s="451">
        <f t="shared" si="8"/>
        <v>53</v>
      </c>
      <c r="J124" s="451">
        <f t="shared" si="9"/>
        <v>5300</v>
      </c>
      <c r="K124" s="451">
        <f t="shared" si="6"/>
        <v>0.0053</v>
      </c>
      <c r="L124" s="396">
        <f>NDPL!L93</f>
        <v>836</v>
      </c>
      <c r="M124" s="451">
        <f>NDPL!M93</f>
        <v>810</v>
      </c>
      <c r="N124" s="451">
        <f t="shared" si="10"/>
        <v>26</v>
      </c>
      <c r="O124" s="451">
        <f t="shared" si="11"/>
        <v>2600</v>
      </c>
      <c r="P124" s="451">
        <f t="shared" si="7"/>
        <v>0.0026</v>
      </c>
      <c r="Q124" s="472"/>
    </row>
    <row r="125" spans="1:17" ht="18" customHeight="1">
      <c r="A125" s="489"/>
      <c r="B125" s="487"/>
      <c r="C125" s="482"/>
      <c r="D125" s="118"/>
      <c r="E125" s="131"/>
      <c r="F125" s="482"/>
      <c r="G125" s="471"/>
      <c r="H125" s="451"/>
      <c r="I125" s="451"/>
      <c r="J125" s="451"/>
      <c r="K125" s="451"/>
      <c r="L125" s="396"/>
      <c r="M125" s="451"/>
      <c r="N125" s="451"/>
      <c r="O125" s="451"/>
      <c r="P125" s="451"/>
      <c r="Q125" s="472"/>
    </row>
    <row r="126" spans="1:17" ht="18" customHeight="1">
      <c r="A126" s="489">
        <v>31</v>
      </c>
      <c r="B126" s="487" t="s">
        <v>87</v>
      </c>
      <c r="C126" s="482">
        <v>4902516</v>
      </c>
      <c r="D126" s="118" t="s">
        <v>14</v>
      </c>
      <c r="E126" s="131" t="s">
        <v>377</v>
      </c>
      <c r="F126" s="482">
        <v>-100</v>
      </c>
      <c r="G126" s="471">
        <f>NDPL!G95</f>
        <v>999550</v>
      </c>
      <c r="H126" s="451">
        <v>999550</v>
      </c>
      <c r="I126" s="451">
        <f t="shared" si="8"/>
        <v>0</v>
      </c>
      <c r="J126" s="451">
        <f t="shared" si="9"/>
        <v>0</v>
      </c>
      <c r="K126" s="451">
        <f t="shared" si="6"/>
        <v>0</v>
      </c>
      <c r="L126" s="396">
        <f>NDPL!L95</f>
        <v>999136</v>
      </c>
      <c r="M126" s="451">
        <f>NDPL!M95</f>
        <v>999136</v>
      </c>
      <c r="N126" s="451">
        <f t="shared" si="10"/>
        <v>0</v>
      </c>
      <c r="O126" s="451">
        <f t="shared" si="11"/>
        <v>0</v>
      </c>
      <c r="P126" s="451">
        <f t="shared" si="7"/>
        <v>0</v>
      </c>
      <c r="Q126" s="472"/>
    </row>
    <row r="127" spans="1:17" ht="15" customHeight="1">
      <c r="A127" s="46"/>
      <c r="B127" s="366"/>
      <c r="C127" s="118"/>
      <c r="D127" s="118"/>
      <c r="E127" s="131"/>
      <c r="F127" s="118"/>
      <c r="G127" s="145"/>
      <c r="H127" s="21"/>
      <c r="I127" s="23"/>
      <c r="J127" s="23"/>
      <c r="K127" s="23"/>
      <c r="L127" s="114"/>
      <c r="M127" s="23"/>
      <c r="N127" s="23"/>
      <c r="O127" s="23"/>
      <c r="P127" s="23"/>
      <c r="Q127" s="209"/>
    </row>
    <row r="128" spans="1:17" ht="15" customHeight="1" thickBot="1">
      <c r="A128" s="31"/>
      <c r="B128" s="32"/>
      <c r="C128" s="32"/>
      <c r="D128" s="32"/>
      <c r="E128" s="32"/>
      <c r="F128" s="32"/>
      <c r="G128" s="31"/>
      <c r="H128" s="32"/>
      <c r="I128" s="32"/>
      <c r="J128" s="32"/>
      <c r="K128" s="64"/>
      <c r="L128" s="31"/>
      <c r="M128" s="32"/>
      <c r="N128" s="32"/>
      <c r="O128" s="32"/>
      <c r="P128" s="64"/>
      <c r="Q128" s="210"/>
    </row>
    <row r="129" ht="13.5" thickTop="1"/>
    <row r="130" spans="1:16" ht="20.25">
      <c r="A130" s="214" t="s">
        <v>343</v>
      </c>
      <c r="K130" s="272">
        <f>SUM(K79:K127)</f>
        <v>-4.983999999999999</v>
      </c>
      <c r="P130" s="272">
        <f>SUM(P79:P127)</f>
        <v>-3.4915000000000007</v>
      </c>
    </row>
    <row r="131" spans="1:16" ht="12.75">
      <c r="A131" s="71"/>
      <c r="K131" s="19"/>
      <c r="P131" s="19"/>
    </row>
    <row r="132" spans="1:16" ht="12.75">
      <c r="A132" s="71"/>
      <c r="K132" s="19"/>
      <c r="P132" s="19"/>
    </row>
    <row r="133" spans="1:17" ht="12.75">
      <c r="A133" s="71"/>
      <c r="K133" s="19"/>
      <c r="P133" s="19"/>
      <c r="Q133" s="355" t="str">
        <f>NDPL!$Q$1</f>
        <v>MAY 2010</v>
      </c>
    </row>
    <row r="134" spans="1:16" ht="12.75">
      <c r="A134" s="71"/>
      <c r="K134" s="19"/>
      <c r="P134" s="19"/>
    </row>
    <row r="135" spans="1:16" ht="12.75">
      <c r="A135" s="71"/>
      <c r="K135" s="19"/>
      <c r="P135" s="19"/>
    </row>
    <row r="136" spans="1:16" ht="12.75">
      <c r="A136" s="71"/>
      <c r="K136" s="19"/>
      <c r="P136" s="19"/>
    </row>
    <row r="137" spans="1:11" ht="13.5" thickBot="1">
      <c r="A137" s="2"/>
      <c r="B137" s="8"/>
      <c r="C137" s="8"/>
      <c r="D137" s="66"/>
      <c r="E137" s="66"/>
      <c r="F137" s="24"/>
      <c r="G137" s="24"/>
      <c r="H137" s="24"/>
      <c r="I137" s="24"/>
      <c r="J137" s="24"/>
      <c r="K137" s="67"/>
    </row>
    <row r="138" spans="1:17" ht="26.25">
      <c r="A138" s="265" t="s">
        <v>210</v>
      </c>
      <c r="B138" s="202"/>
      <c r="C138" s="198"/>
      <c r="D138" s="198"/>
      <c r="E138" s="198"/>
      <c r="F138" s="266"/>
      <c r="G138" s="266"/>
      <c r="H138" s="266"/>
      <c r="I138" s="266"/>
      <c r="J138" s="266"/>
      <c r="K138" s="267"/>
      <c r="L138" s="59"/>
      <c r="M138" s="59"/>
      <c r="N138" s="59"/>
      <c r="O138" s="59"/>
      <c r="P138" s="59"/>
      <c r="Q138" s="60"/>
    </row>
    <row r="139" spans="1:17" ht="18" customHeight="1">
      <c r="A139" s="204" t="s">
        <v>345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70">
        <f>K72</f>
        <v>0.3689000000000008</v>
      </c>
      <c r="L139" s="21"/>
      <c r="M139" s="21"/>
      <c r="N139" s="21"/>
      <c r="O139" s="21"/>
      <c r="P139" s="70">
        <f>P72</f>
        <v>20.317399999999996</v>
      </c>
      <c r="Q139" s="61"/>
    </row>
    <row r="140" spans="1:17" ht="18" customHeight="1">
      <c r="A140" s="204" t="s">
        <v>344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70">
        <f>K130</f>
        <v>-4.983999999999999</v>
      </c>
      <c r="L140" s="21"/>
      <c r="M140" s="21"/>
      <c r="N140" s="21"/>
      <c r="O140" s="21"/>
      <c r="P140" s="70">
        <f>P130</f>
        <v>-3.4915000000000007</v>
      </c>
      <c r="Q140" s="61"/>
    </row>
    <row r="141" spans="1:17" ht="18" customHeight="1">
      <c r="A141" s="204" t="s">
        <v>346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70">
        <f>'ROHTAK ROAD'!K45</f>
        <v>0.18510000000000001</v>
      </c>
      <c r="L141" s="21"/>
      <c r="M141" s="21"/>
      <c r="N141" s="21"/>
      <c r="O141" s="21"/>
      <c r="P141" s="70">
        <f>'ROHTAK ROAD'!P45</f>
        <v>3.7341</v>
      </c>
      <c r="Q141" s="61"/>
    </row>
    <row r="142" spans="1:17" ht="18" customHeight="1">
      <c r="A142" s="204" t="s">
        <v>347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70">
        <f>-MES!$K$39</f>
        <v>-0.047599999999999996</v>
      </c>
      <c r="L142" s="21"/>
      <c r="M142" s="21"/>
      <c r="N142" s="21"/>
      <c r="O142" s="21"/>
      <c r="P142" s="70">
        <f>-MES!$P$39</f>
        <v>-0.48345</v>
      </c>
      <c r="Q142" s="61"/>
    </row>
    <row r="143" spans="1:17" ht="24" thickBot="1">
      <c r="A143" s="268" t="s">
        <v>211</v>
      </c>
      <c r="B143" s="269"/>
      <c r="C143" s="270"/>
      <c r="D143" s="270"/>
      <c r="E143" s="270"/>
      <c r="F143" s="270"/>
      <c r="G143" s="270"/>
      <c r="H143" s="270"/>
      <c r="I143" s="270"/>
      <c r="J143" s="270"/>
      <c r="K143" s="271">
        <f>SUM(K139:K142)</f>
        <v>-4.477599999999998</v>
      </c>
      <c r="L143" s="62"/>
      <c r="M143" s="62"/>
      <c r="N143" s="62"/>
      <c r="O143" s="62"/>
      <c r="P143" s="271">
        <f>SUM(P139:P142)</f>
        <v>20.076549999999994</v>
      </c>
      <c r="Q143" s="215"/>
    </row>
    <row r="148" ht="13.5" thickBot="1"/>
    <row r="149" spans="1:17" ht="12.75">
      <c r="A149" s="314"/>
      <c r="B149" s="315"/>
      <c r="C149" s="315"/>
      <c r="D149" s="315"/>
      <c r="E149" s="315"/>
      <c r="F149" s="315"/>
      <c r="G149" s="315"/>
      <c r="H149" s="59"/>
      <c r="I149" s="59"/>
      <c r="J149" s="59"/>
      <c r="K149" s="59"/>
      <c r="L149" s="59"/>
      <c r="M149" s="59"/>
      <c r="N149" s="59"/>
      <c r="O149" s="59"/>
      <c r="P149" s="59"/>
      <c r="Q149" s="60"/>
    </row>
    <row r="150" spans="1:17" ht="23.25">
      <c r="A150" s="322" t="s">
        <v>357</v>
      </c>
      <c r="B150" s="306"/>
      <c r="C150" s="306"/>
      <c r="D150" s="306"/>
      <c r="E150" s="306"/>
      <c r="F150" s="306"/>
      <c r="G150" s="306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316"/>
      <c r="B151" s="306"/>
      <c r="C151" s="306"/>
      <c r="D151" s="306"/>
      <c r="E151" s="306"/>
      <c r="F151" s="306"/>
      <c r="G151" s="306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317"/>
      <c r="B152" s="318"/>
      <c r="C152" s="318"/>
      <c r="D152" s="318"/>
      <c r="E152" s="318"/>
      <c r="F152" s="318"/>
      <c r="G152" s="318"/>
      <c r="H152" s="21"/>
      <c r="I152" s="21"/>
      <c r="J152" s="21"/>
      <c r="K152" s="346" t="s">
        <v>369</v>
      </c>
      <c r="L152" s="21"/>
      <c r="M152" s="21"/>
      <c r="N152" s="21"/>
      <c r="O152" s="21"/>
      <c r="P152" s="346" t="s">
        <v>370</v>
      </c>
      <c r="Q152" s="61"/>
    </row>
    <row r="153" spans="1:17" ht="12.75">
      <c r="A153" s="319"/>
      <c r="B153" s="180"/>
      <c r="C153" s="180"/>
      <c r="D153" s="180"/>
      <c r="E153" s="180"/>
      <c r="F153" s="180"/>
      <c r="G153" s="180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9"/>
      <c r="B154" s="180"/>
      <c r="C154" s="180"/>
      <c r="D154" s="180"/>
      <c r="E154" s="180"/>
      <c r="F154" s="180"/>
      <c r="G154" s="180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5.75">
      <c r="A155" s="323" t="s">
        <v>360</v>
      </c>
      <c r="B155" s="307"/>
      <c r="C155" s="307"/>
      <c r="D155" s="308"/>
      <c r="E155" s="308"/>
      <c r="F155" s="309"/>
      <c r="G155" s="308"/>
      <c r="H155" s="21"/>
      <c r="I155" s="21"/>
      <c r="J155" s="21"/>
      <c r="K155" s="328">
        <f>K143</f>
        <v>-4.477599999999998</v>
      </c>
      <c r="L155" s="308" t="s">
        <v>358</v>
      </c>
      <c r="M155" s="21"/>
      <c r="N155" s="21"/>
      <c r="O155" s="21"/>
      <c r="P155" s="328">
        <f>P143</f>
        <v>20.076549999999994</v>
      </c>
      <c r="Q155" s="331" t="s">
        <v>358</v>
      </c>
    </row>
    <row r="156" spans="1:17" ht="15">
      <c r="A156" s="324"/>
      <c r="B156" s="310"/>
      <c r="C156" s="310"/>
      <c r="D156" s="306"/>
      <c r="E156" s="306"/>
      <c r="F156" s="311"/>
      <c r="G156" s="306"/>
      <c r="H156" s="21"/>
      <c r="I156" s="21"/>
      <c r="J156" s="21"/>
      <c r="K156" s="329"/>
      <c r="L156" s="306"/>
      <c r="M156" s="21"/>
      <c r="N156" s="21"/>
      <c r="O156" s="21"/>
      <c r="P156" s="329"/>
      <c r="Q156" s="332"/>
    </row>
    <row r="157" spans="1:17" ht="15.75">
      <c r="A157" s="325" t="s">
        <v>359</v>
      </c>
      <c r="B157" s="312"/>
      <c r="C157" s="53"/>
      <c r="D157" s="306"/>
      <c r="E157" s="306"/>
      <c r="F157" s="313"/>
      <c r="G157" s="308"/>
      <c r="H157" s="21"/>
      <c r="I157" s="21"/>
      <c r="J157" s="21"/>
      <c r="K157" s="329">
        <f>-'STEPPED UP GENCO'!K48</f>
        <v>0.18758241180000002</v>
      </c>
      <c r="L157" s="308" t="s">
        <v>358</v>
      </c>
      <c r="M157" s="21"/>
      <c r="N157" s="21"/>
      <c r="O157" s="21"/>
      <c r="P157" s="329">
        <f>-'STEPPED UP GENCO'!P48</f>
        <v>2.1774740818000002</v>
      </c>
      <c r="Q157" s="331" t="s">
        <v>358</v>
      </c>
    </row>
    <row r="158" spans="1:17" ht="12.75">
      <c r="A158" s="3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3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3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5.75">
      <c r="A161" s="320"/>
      <c r="B161" s="21"/>
      <c r="C161" s="21"/>
      <c r="D161" s="21"/>
      <c r="E161" s="21"/>
      <c r="F161" s="21"/>
      <c r="G161" s="21"/>
      <c r="H161" s="307"/>
      <c r="I161" s="307"/>
      <c r="J161" s="326" t="s">
        <v>361</v>
      </c>
      <c r="K161" s="327">
        <f>SUM(K155:K160)</f>
        <v>-4.290017588199998</v>
      </c>
      <c r="L161" s="307" t="s">
        <v>358</v>
      </c>
      <c r="M161" s="180"/>
      <c r="N161" s="21"/>
      <c r="O161" s="21"/>
      <c r="P161" s="327">
        <f>SUM(P155:P160)</f>
        <v>22.254024081799994</v>
      </c>
      <c r="Q161" s="307" t="s">
        <v>358</v>
      </c>
    </row>
    <row r="162" spans="1:17" ht="13.5" thickBot="1">
      <c r="A162" s="32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215"/>
    </row>
  </sheetData>
  <sheetProtection/>
  <printOptions horizontalCentered="1"/>
  <pageMargins left="0.5" right="0.5" top="0.5" bottom="0.5" header="0.5" footer="0.5"/>
  <pageSetup horizontalDpi="600" verticalDpi="600" orientation="landscape" paperSize="9" scale="52" r:id="rId1"/>
  <rowBreaks count="3" manualBreakCount="3">
    <brk id="45" max="255" man="1"/>
    <brk id="74" max="16" man="1"/>
    <brk id="13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70" zoomScaleNormal="85" zoomScaleSheetLayoutView="70" zoomScalePageLayoutView="0" workbookViewId="0" topLeftCell="A1">
      <selection activeCell="H56" sqref="H56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6" max="16" width="14.28125" style="0" customWidth="1"/>
    <col min="17" max="17" width="12.57421875" style="0" customWidth="1"/>
  </cols>
  <sheetData>
    <row r="1" spans="1:17" ht="26.25">
      <c r="A1" s="1" t="s">
        <v>257</v>
      </c>
      <c r="Q1" s="250" t="str">
        <f>NDPL!Q1</f>
        <v>MAY 2010</v>
      </c>
    </row>
    <row r="2" ht="18.75" customHeight="1">
      <c r="A2" s="110" t="s">
        <v>258</v>
      </c>
    </row>
    <row r="3" ht="23.25">
      <c r="A3" s="259" t="s">
        <v>231</v>
      </c>
    </row>
    <row r="4" spans="1:16" ht="24" thickBot="1">
      <c r="A4" s="617" t="s">
        <v>232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01/06/10</v>
      </c>
      <c r="H5" s="41" t="str">
        <f>NDPL!H5</f>
        <v>INTIAL READING 01/05/10</v>
      </c>
      <c r="I5" s="41" t="s">
        <v>4</v>
      </c>
      <c r="J5" s="41" t="s">
        <v>5</v>
      </c>
      <c r="K5" s="41" t="s">
        <v>6</v>
      </c>
      <c r="L5" s="43" t="str">
        <f>NDPL!G5</f>
        <v>FINAL READING 01/06/10</v>
      </c>
      <c r="M5" s="41" t="str">
        <f>NDPL!H5</f>
        <v>INTIAL READING 01/05/10</v>
      </c>
      <c r="N5" s="41" t="s">
        <v>4</v>
      </c>
      <c r="O5" s="41" t="s">
        <v>5</v>
      </c>
      <c r="P5" s="41" t="s">
        <v>6</v>
      </c>
      <c r="Q5" s="245" t="s">
        <v>336</v>
      </c>
    </row>
    <row r="6" ht="14.25" thickBot="1" thickTop="1"/>
    <row r="7" spans="1:17" ht="18" customHeight="1" thickTop="1">
      <c r="A7" s="216"/>
      <c r="B7" s="217" t="s">
        <v>213</v>
      </c>
      <c r="C7" s="218"/>
      <c r="D7" s="218"/>
      <c r="E7" s="218"/>
      <c r="F7" s="218"/>
      <c r="G7" s="74"/>
      <c r="H7" s="75"/>
      <c r="I7" s="75"/>
      <c r="J7" s="75"/>
      <c r="K7" s="75"/>
      <c r="L7" s="76"/>
      <c r="M7" s="75"/>
      <c r="N7" s="75"/>
      <c r="O7" s="75"/>
      <c r="P7" s="75"/>
      <c r="Q7" s="208"/>
    </row>
    <row r="8" spans="1:17" ht="18" customHeight="1">
      <c r="A8" s="219"/>
      <c r="B8" s="220" t="s">
        <v>117</v>
      </c>
      <c r="C8" s="221"/>
      <c r="D8" s="222"/>
      <c r="E8" s="223"/>
      <c r="F8" s="224"/>
      <c r="G8" s="81"/>
      <c r="H8" s="82"/>
      <c r="I8" s="83"/>
      <c r="J8" s="83"/>
      <c r="K8" s="83"/>
      <c r="L8" s="84"/>
      <c r="M8" s="82"/>
      <c r="N8" s="83"/>
      <c r="O8" s="83"/>
      <c r="P8" s="83"/>
      <c r="Q8" s="209"/>
    </row>
    <row r="9" spans="1:17" ht="18" customHeight="1">
      <c r="A9" s="219">
        <v>1</v>
      </c>
      <c r="B9" s="220" t="s">
        <v>118</v>
      </c>
      <c r="C9" s="221">
        <v>4865136</v>
      </c>
      <c r="D9" s="225" t="s">
        <v>14</v>
      </c>
      <c r="E9" s="360" t="s">
        <v>377</v>
      </c>
      <c r="F9" s="226">
        <v>100</v>
      </c>
      <c r="G9" s="146">
        <v>1338</v>
      </c>
      <c r="H9" s="82">
        <v>1386</v>
      </c>
      <c r="I9" s="83">
        <f aca="true" t="shared" si="0" ref="I9:I49">G9-H9</f>
        <v>-48</v>
      </c>
      <c r="J9" s="83">
        <f aca="true" t="shared" si="1" ref="J9:J49">$F9*I9</f>
        <v>-4800</v>
      </c>
      <c r="K9" s="83">
        <f aca="true" t="shared" si="2" ref="K9:K49">J9/1000000</f>
        <v>-0.0048</v>
      </c>
      <c r="L9" s="84">
        <v>44213</v>
      </c>
      <c r="M9" s="82">
        <v>43785</v>
      </c>
      <c r="N9" s="83">
        <f aca="true" t="shared" si="3" ref="N9:N49">L9-M9</f>
        <v>428</v>
      </c>
      <c r="O9" s="83">
        <f aca="true" t="shared" si="4" ref="O9:O49">$F9*N9</f>
        <v>42800</v>
      </c>
      <c r="P9" s="83">
        <f aca="true" t="shared" si="5" ref="P9:P49">O9/1000000</f>
        <v>0.0428</v>
      </c>
      <c r="Q9" s="209"/>
    </row>
    <row r="10" spans="1:17" ht="18" customHeight="1">
      <c r="A10" s="219">
        <v>2</v>
      </c>
      <c r="B10" s="220" t="s">
        <v>119</v>
      </c>
      <c r="C10" s="221">
        <v>4865137</v>
      </c>
      <c r="D10" s="225" t="s">
        <v>14</v>
      </c>
      <c r="E10" s="360" t="s">
        <v>377</v>
      </c>
      <c r="F10" s="226">
        <v>100</v>
      </c>
      <c r="G10" s="146">
        <v>1130</v>
      </c>
      <c r="H10" s="82">
        <v>1139</v>
      </c>
      <c r="I10" s="83">
        <f t="shared" si="0"/>
        <v>-9</v>
      </c>
      <c r="J10" s="83">
        <f t="shared" si="1"/>
        <v>-900</v>
      </c>
      <c r="K10" s="83">
        <f t="shared" si="2"/>
        <v>-0.0009</v>
      </c>
      <c r="L10" s="84">
        <v>97333</v>
      </c>
      <c r="M10" s="82">
        <v>93529</v>
      </c>
      <c r="N10" s="83">
        <f t="shared" si="3"/>
        <v>3804</v>
      </c>
      <c r="O10" s="83">
        <f t="shared" si="4"/>
        <v>380400</v>
      </c>
      <c r="P10" s="83">
        <f t="shared" si="5"/>
        <v>0.3804</v>
      </c>
      <c r="Q10" s="209"/>
    </row>
    <row r="11" spans="1:17" ht="18" customHeight="1">
      <c r="A11" s="219">
        <v>3</v>
      </c>
      <c r="B11" s="220" t="s">
        <v>120</v>
      </c>
      <c r="C11" s="221">
        <v>4865138</v>
      </c>
      <c r="D11" s="225" t="s">
        <v>14</v>
      </c>
      <c r="E11" s="360" t="s">
        <v>377</v>
      </c>
      <c r="F11" s="226">
        <v>100</v>
      </c>
      <c r="G11" s="146">
        <v>999807</v>
      </c>
      <c r="H11" s="82">
        <v>999809</v>
      </c>
      <c r="I11" s="83">
        <f t="shared" si="0"/>
        <v>-2</v>
      </c>
      <c r="J11" s="83">
        <f t="shared" si="1"/>
        <v>-200</v>
      </c>
      <c r="K11" s="83">
        <f t="shared" si="2"/>
        <v>-0.0002</v>
      </c>
      <c r="L11" s="84">
        <v>6797</v>
      </c>
      <c r="M11" s="82">
        <v>5787</v>
      </c>
      <c r="N11" s="83">
        <f t="shared" si="3"/>
        <v>1010</v>
      </c>
      <c r="O11" s="83">
        <f t="shared" si="4"/>
        <v>101000</v>
      </c>
      <c r="P11" s="83">
        <f t="shared" si="5"/>
        <v>0.101</v>
      </c>
      <c r="Q11" s="209"/>
    </row>
    <row r="12" spans="1:17" ht="18" customHeight="1">
      <c r="A12" s="219">
        <v>4</v>
      </c>
      <c r="B12" s="220" t="s">
        <v>121</v>
      </c>
      <c r="C12" s="221">
        <v>4865139</v>
      </c>
      <c r="D12" s="225" t="s">
        <v>14</v>
      </c>
      <c r="E12" s="360" t="s">
        <v>377</v>
      </c>
      <c r="F12" s="226">
        <v>100</v>
      </c>
      <c r="G12" s="146">
        <v>2719</v>
      </c>
      <c r="H12" s="82">
        <v>2639</v>
      </c>
      <c r="I12" s="83">
        <f t="shared" si="0"/>
        <v>80</v>
      </c>
      <c r="J12" s="83">
        <f t="shared" si="1"/>
        <v>8000</v>
      </c>
      <c r="K12" s="83">
        <f t="shared" si="2"/>
        <v>0.008</v>
      </c>
      <c r="L12" s="84">
        <v>53110</v>
      </c>
      <c r="M12" s="82">
        <v>49883</v>
      </c>
      <c r="N12" s="83">
        <f t="shared" si="3"/>
        <v>3227</v>
      </c>
      <c r="O12" s="83">
        <f t="shared" si="4"/>
        <v>322700</v>
      </c>
      <c r="P12" s="83">
        <f t="shared" si="5"/>
        <v>0.3227</v>
      </c>
      <c r="Q12" s="209"/>
    </row>
    <row r="13" spans="1:17" ht="18" customHeight="1">
      <c r="A13" s="219">
        <v>5</v>
      </c>
      <c r="B13" s="220" t="s">
        <v>122</v>
      </c>
      <c r="C13" s="221">
        <v>4864948</v>
      </c>
      <c r="D13" s="225" t="s">
        <v>14</v>
      </c>
      <c r="E13" s="360" t="s">
        <v>377</v>
      </c>
      <c r="F13" s="226">
        <v>1000</v>
      </c>
      <c r="G13" s="146">
        <v>21845</v>
      </c>
      <c r="H13" s="82">
        <v>19999</v>
      </c>
      <c r="I13" s="83">
        <f t="shared" si="0"/>
        <v>1846</v>
      </c>
      <c r="J13" s="83">
        <f t="shared" si="1"/>
        <v>1846000</v>
      </c>
      <c r="K13" s="83">
        <f t="shared" si="2"/>
        <v>1.846</v>
      </c>
      <c r="L13" s="84">
        <v>194</v>
      </c>
      <c r="M13" s="82">
        <v>194</v>
      </c>
      <c r="N13" s="83">
        <f t="shared" si="3"/>
        <v>0</v>
      </c>
      <c r="O13" s="83">
        <f t="shared" si="4"/>
        <v>0</v>
      </c>
      <c r="P13" s="83">
        <f t="shared" si="5"/>
        <v>0</v>
      </c>
      <c r="Q13" s="209"/>
    </row>
    <row r="14" spans="1:17" ht="18" customHeight="1">
      <c r="A14" s="219"/>
      <c r="B14" s="227" t="s">
        <v>163</v>
      </c>
      <c r="C14" s="221"/>
      <c r="D14" s="225"/>
      <c r="E14" s="360"/>
      <c r="F14" s="226"/>
      <c r="G14" s="146"/>
      <c r="H14" s="82"/>
      <c r="I14" s="83"/>
      <c r="J14" s="83"/>
      <c r="K14" s="83"/>
      <c r="L14" s="84"/>
      <c r="M14" s="82"/>
      <c r="N14" s="83"/>
      <c r="O14" s="83"/>
      <c r="P14" s="83"/>
      <c r="Q14" s="209"/>
    </row>
    <row r="15" spans="1:17" ht="18" customHeight="1">
      <c r="A15" s="219"/>
      <c r="B15" s="227" t="s">
        <v>117</v>
      </c>
      <c r="C15" s="221"/>
      <c r="D15" s="225"/>
      <c r="E15" s="360"/>
      <c r="F15" s="226"/>
      <c r="G15" s="146"/>
      <c r="H15" s="82"/>
      <c r="I15" s="83"/>
      <c r="J15" s="83"/>
      <c r="K15" s="83"/>
      <c r="L15" s="84"/>
      <c r="M15" s="82"/>
      <c r="N15" s="83"/>
      <c r="O15" s="83"/>
      <c r="P15" s="83"/>
      <c r="Q15" s="209"/>
    </row>
    <row r="16" spans="1:17" ht="18" customHeight="1">
      <c r="A16" s="219">
        <v>6</v>
      </c>
      <c r="B16" s="220" t="s">
        <v>214</v>
      </c>
      <c r="C16" s="221">
        <v>4865124</v>
      </c>
      <c r="D16" s="222" t="s">
        <v>14</v>
      </c>
      <c r="E16" s="360" t="s">
        <v>377</v>
      </c>
      <c r="F16" s="226">
        <v>100</v>
      </c>
      <c r="G16" s="146">
        <v>2</v>
      </c>
      <c r="H16" s="82">
        <v>0</v>
      </c>
      <c r="I16" s="83">
        <f>G16-H16</f>
        <v>2</v>
      </c>
      <c r="J16" s="83">
        <f t="shared" si="1"/>
        <v>200</v>
      </c>
      <c r="K16" s="83">
        <f t="shared" si="2"/>
        <v>0.0002</v>
      </c>
      <c r="L16" s="84">
        <v>245794</v>
      </c>
      <c r="M16" s="82">
        <v>238711</v>
      </c>
      <c r="N16" s="83">
        <f>L16-M16</f>
        <v>7083</v>
      </c>
      <c r="O16" s="83">
        <f t="shared" si="4"/>
        <v>708300</v>
      </c>
      <c r="P16" s="83">
        <f t="shared" si="5"/>
        <v>0.7083</v>
      </c>
      <c r="Q16" s="209"/>
    </row>
    <row r="17" spans="1:17" ht="18" customHeight="1">
      <c r="A17" s="219">
        <v>7</v>
      </c>
      <c r="B17" s="220" t="s">
        <v>215</v>
      </c>
      <c r="C17" s="221">
        <v>4865125</v>
      </c>
      <c r="D17" s="225" t="s">
        <v>14</v>
      </c>
      <c r="E17" s="360" t="s">
        <v>377</v>
      </c>
      <c r="F17" s="226">
        <v>100</v>
      </c>
      <c r="G17" s="146">
        <v>51</v>
      </c>
      <c r="H17" s="82">
        <v>12</v>
      </c>
      <c r="I17" s="83">
        <f t="shared" si="0"/>
        <v>39</v>
      </c>
      <c r="J17" s="83">
        <f t="shared" si="1"/>
        <v>3900</v>
      </c>
      <c r="K17" s="83">
        <f t="shared" si="2"/>
        <v>0.0039</v>
      </c>
      <c r="L17" s="84">
        <v>370364</v>
      </c>
      <c r="M17" s="82">
        <v>362065</v>
      </c>
      <c r="N17" s="83">
        <f t="shared" si="3"/>
        <v>8299</v>
      </c>
      <c r="O17" s="83">
        <f t="shared" si="4"/>
        <v>829900</v>
      </c>
      <c r="P17" s="83">
        <f t="shared" si="5"/>
        <v>0.8299</v>
      </c>
      <c r="Q17" s="209"/>
    </row>
    <row r="18" spans="1:17" ht="18" customHeight="1">
      <c r="A18" s="219">
        <v>8</v>
      </c>
      <c r="B18" s="223" t="s">
        <v>216</v>
      </c>
      <c r="C18" s="221">
        <v>4865126</v>
      </c>
      <c r="D18" s="225" t="s">
        <v>14</v>
      </c>
      <c r="E18" s="360" t="s">
        <v>377</v>
      </c>
      <c r="F18" s="226">
        <v>100</v>
      </c>
      <c r="G18" s="146">
        <v>198</v>
      </c>
      <c r="H18" s="82">
        <v>65</v>
      </c>
      <c r="I18" s="83">
        <f t="shared" si="0"/>
        <v>133</v>
      </c>
      <c r="J18" s="83">
        <f t="shared" si="1"/>
        <v>13300</v>
      </c>
      <c r="K18" s="83">
        <f t="shared" si="2"/>
        <v>0.0133</v>
      </c>
      <c r="L18" s="84">
        <v>157890</v>
      </c>
      <c r="M18" s="82">
        <v>154940</v>
      </c>
      <c r="N18" s="83">
        <f t="shared" si="3"/>
        <v>2950</v>
      </c>
      <c r="O18" s="83">
        <f t="shared" si="4"/>
        <v>295000</v>
      </c>
      <c r="P18" s="83">
        <f t="shared" si="5"/>
        <v>0.295</v>
      </c>
      <c r="Q18" s="209"/>
    </row>
    <row r="19" spans="1:17" ht="18" customHeight="1">
      <c r="A19" s="219">
        <v>9</v>
      </c>
      <c r="B19" s="220" t="s">
        <v>217</v>
      </c>
      <c r="C19" s="221">
        <v>4865127</v>
      </c>
      <c r="D19" s="225" t="s">
        <v>14</v>
      </c>
      <c r="E19" s="360" t="s">
        <v>377</v>
      </c>
      <c r="F19" s="226">
        <v>100</v>
      </c>
      <c r="G19" s="146">
        <v>62</v>
      </c>
      <c r="H19" s="82">
        <v>16</v>
      </c>
      <c r="I19" s="83">
        <f t="shared" si="0"/>
        <v>46</v>
      </c>
      <c r="J19" s="83">
        <f t="shared" si="1"/>
        <v>4600</v>
      </c>
      <c r="K19" s="83">
        <f t="shared" si="2"/>
        <v>0.0046</v>
      </c>
      <c r="L19" s="84">
        <v>275555</v>
      </c>
      <c r="M19" s="82">
        <v>270914</v>
      </c>
      <c r="N19" s="83">
        <f t="shared" si="3"/>
        <v>4641</v>
      </c>
      <c r="O19" s="83">
        <f t="shared" si="4"/>
        <v>464100</v>
      </c>
      <c r="P19" s="83">
        <f t="shared" si="5"/>
        <v>0.4641</v>
      </c>
      <c r="Q19" s="209"/>
    </row>
    <row r="20" spans="1:17" ht="18" customHeight="1">
      <c r="A20" s="219">
        <v>10</v>
      </c>
      <c r="B20" s="220" t="s">
        <v>218</v>
      </c>
      <c r="C20" s="221">
        <v>4865128</v>
      </c>
      <c r="D20" s="225" t="s">
        <v>14</v>
      </c>
      <c r="E20" s="360" t="s">
        <v>377</v>
      </c>
      <c r="F20" s="226">
        <v>100</v>
      </c>
      <c r="G20" s="146">
        <v>37</v>
      </c>
      <c r="H20" s="82">
        <v>3</v>
      </c>
      <c r="I20" s="83">
        <f t="shared" si="0"/>
        <v>34</v>
      </c>
      <c r="J20" s="83">
        <f t="shared" si="1"/>
        <v>3400</v>
      </c>
      <c r="K20" s="83">
        <f t="shared" si="2"/>
        <v>0.0034</v>
      </c>
      <c r="L20" s="84">
        <v>175700</v>
      </c>
      <c r="M20" s="82">
        <v>168619</v>
      </c>
      <c r="N20" s="83">
        <f t="shared" si="3"/>
        <v>7081</v>
      </c>
      <c r="O20" s="83">
        <f t="shared" si="4"/>
        <v>708100</v>
      </c>
      <c r="P20" s="83">
        <f t="shared" si="5"/>
        <v>0.7081</v>
      </c>
      <c r="Q20" s="209"/>
    </row>
    <row r="21" spans="1:17" ht="18" customHeight="1">
      <c r="A21" s="219">
        <v>11</v>
      </c>
      <c r="B21" s="220" t="s">
        <v>219</v>
      </c>
      <c r="C21" s="221">
        <v>4865129</v>
      </c>
      <c r="D21" s="222" t="s">
        <v>14</v>
      </c>
      <c r="E21" s="360" t="s">
        <v>377</v>
      </c>
      <c r="F21" s="226">
        <v>100</v>
      </c>
      <c r="G21" s="146">
        <v>116</v>
      </c>
      <c r="H21" s="82">
        <v>42</v>
      </c>
      <c r="I21" s="83">
        <f>G21-H21</f>
        <v>74</v>
      </c>
      <c r="J21" s="83">
        <f t="shared" si="1"/>
        <v>7400</v>
      </c>
      <c r="K21" s="83">
        <f t="shared" si="2"/>
        <v>0.0074</v>
      </c>
      <c r="L21" s="84">
        <v>124235</v>
      </c>
      <c r="M21" s="82">
        <v>120402</v>
      </c>
      <c r="N21" s="83">
        <f>L21-M21</f>
        <v>3833</v>
      </c>
      <c r="O21" s="83">
        <f t="shared" si="4"/>
        <v>383300</v>
      </c>
      <c r="P21" s="83">
        <f t="shared" si="5"/>
        <v>0.3833</v>
      </c>
      <c r="Q21" s="209"/>
    </row>
    <row r="22" spans="1:17" ht="18" customHeight="1">
      <c r="A22" s="219">
        <v>12</v>
      </c>
      <c r="B22" s="220" t="s">
        <v>220</v>
      </c>
      <c r="C22" s="221">
        <v>4865130</v>
      </c>
      <c r="D22" s="225" t="s">
        <v>14</v>
      </c>
      <c r="E22" s="360" t="s">
        <v>377</v>
      </c>
      <c r="F22" s="226">
        <v>100</v>
      </c>
      <c r="G22" s="146">
        <v>96</v>
      </c>
      <c r="H22" s="82">
        <v>1</v>
      </c>
      <c r="I22" s="83">
        <f t="shared" si="0"/>
        <v>95</v>
      </c>
      <c r="J22" s="83">
        <f t="shared" si="1"/>
        <v>9500</v>
      </c>
      <c r="K22" s="83">
        <f t="shared" si="2"/>
        <v>0.0095</v>
      </c>
      <c r="L22" s="84">
        <v>158330</v>
      </c>
      <c r="M22" s="82">
        <v>153697</v>
      </c>
      <c r="N22" s="83">
        <f t="shared" si="3"/>
        <v>4633</v>
      </c>
      <c r="O22" s="83">
        <f t="shared" si="4"/>
        <v>463300</v>
      </c>
      <c r="P22" s="83">
        <f t="shared" si="5"/>
        <v>0.4633</v>
      </c>
      <c r="Q22" s="209"/>
    </row>
    <row r="23" spans="1:17" ht="18" customHeight="1">
      <c r="A23" s="219">
        <v>13</v>
      </c>
      <c r="B23" s="220" t="s">
        <v>221</v>
      </c>
      <c r="C23" s="221">
        <v>4865131</v>
      </c>
      <c r="D23" s="225" t="s">
        <v>14</v>
      </c>
      <c r="E23" s="360" t="s">
        <v>377</v>
      </c>
      <c r="F23" s="226">
        <v>100</v>
      </c>
      <c r="G23" s="146">
        <v>109</v>
      </c>
      <c r="H23" s="82">
        <v>20</v>
      </c>
      <c r="I23" s="83">
        <f t="shared" si="0"/>
        <v>89</v>
      </c>
      <c r="J23" s="83">
        <f t="shared" si="1"/>
        <v>8900</v>
      </c>
      <c r="K23" s="83">
        <f t="shared" si="2"/>
        <v>0.0089</v>
      </c>
      <c r="L23" s="84">
        <v>196684</v>
      </c>
      <c r="M23" s="82">
        <v>195200</v>
      </c>
      <c r="N23" s="83">
        <f t="shared" si="3"/>
        <v>1484</v>
      </c>
      <c r="O23" s="83">
        <f t="shared" si="4"/>
        <v>148400</v>
      </c>
      <c r="P23" s="83">
        <f t="shared" si="5"/>
        <v>0.1484</v>
      </c>
      <c r="Q23" s="209"/>
    </row>
    <row r="24" spans="1:17" ht="18" customHeight="1">
      <c r="A24" s="219"/>
      <c r="B24" s="228" t="s">
        <v>222</v>
      </c>
      <c r="C24" s="221"/>
      <c r="D24" s="225"/>
      <c r="E24" s="360"/>
      <c r="F24" s="226"/>
      <c r="G24" s="146"/>
      <c r="H24" s="82"/>
      <c r="I24" s="83"/>
      <c r="J24" s="83"/>
      <c r="K24" s="83"/>
      <c r="L24" s="84"/>
      <c r="M24" s="82"/>
      <c r="N24" s="83"/>
      <c r="O24" s="83"/>
      <c r="P24" s="83"/>
      <c r="Q24" s="209"/>
    </row>
    <row r="25" spans="1:17" ht="18" customHeight="1">
      <c r="A25" s="219">
        <v>14</v>
      </c>
      <c r="B25" s="220" t="s">
        <v>223</v>
      </c>
      <c r="C25" s="221">
        <v>4865037</v>
      </c>
      <c r="D25" s="225" t="s">
        <v>14</v>
      </c>
      <c r="E25" s="360" t="s">
        <v>377</v>
      </c>
      <c r="F25" s="226">
        <v>1100</v>
      </c>
      <c r="G25" s="146">
        <v>0</v>
      </c>
      <c r="H25" s="82">
        <v>0</v>
      </c>
      <c r="I25" s="83">
        <f t="shared" si="0"/>
        <v>0</v>
      </c>
      <c r="J25" s="83">
        <f t="shared" si="1"/>
        <v>0</v>
      </c>
      <c r="K25" s="83">
        <f t="shared" si="2"/>
        <v>0</v>
      </c>
      <c r="L25" s="84">
        <v>29183</v>
      </c>
      <c r="M25" s="82">
        <v>25336</v>
      </c>
      <c r="N25" s="83">
        <f t="shared" si="3"/>
        <v>3847</v>
      </c>
      <c r="O25" s="83">
        <f t="shared" si="4"/>
        <v>4231700</v>
      </c>
      <c r="P25" s="83">
        <f t="shared" si="5"/>
        <v>4.2317</v>
      </c>
      <c r="Q25" s="209"/>
    </row>
    <row r="26" spans="1:17" ht="18" customHeight="1">
      <c r="A26" s="219">
        <v>15</v>
      </c>
      <c r="B26" s="220" t="s">
        <v>224</v>
      </c>
      <c r="C26" s="221">
        <v>4865038</v>
      </c>
      <c r="D26" s="225" t="s">
        <v>14</v>
      </c>
      <c r="E26" s="360" t="s">
        <v>377</v>
      </c>
      <c r="F26" s="226">
        <v>1000</v>
      </c>
      <c r="G26" s="146">
        <v>4683</v>
      </c>
      <c r="H26" s="82">
        <v>4687</v>
      </c>
      <c r="I26" s="83">
        <f t="shared" si="0"/>
        <v>-4</v>
      </c>
      <c r="J26" s="83">
        <f t="shared" si="1"/>
        <v>-4000</v>
      </c>
      <c r="K26" s="83">
        <f t="shared" si="2"/>
        <v>-0.004</v>
      </c>
      <c r="L26" s="84">
        <v>35991</v>
      </c>
      <c r="M26" s="82">
        <v>35989</v>
      </c>
      <c r="N26" s="83">
        <f t="shared" si="3"/>
        <v>2</v>
      </c>
      <c r="O26" s="83">
        <f t="shared" si="4"/>
        <v>2000</v>
      </c>
      <c r="P26" s="83">
        <f t="shared" si="5"/>
        <v>0.002</v>
      </c>
      <c r="Q26" s="209"/>
    </row>
    <row r="27" spans="1:17" ht="18" customHeight="1">
      <c r="A27" s="219">
        <v>16</v>
      </c>
      <c r="B27" s="220" t="s">
        <v>225</v>
      </c>
      <c r="C27" s="221">
        <v>4865039</v>
      </c>
      <c r="D27" s="225" t="s">
        <v>14</v>
      </c>
      <c r="E27" s="360" t="s">
        <v>377</v>
      </c>
      <c r="F27" s="226">
        <v>1100</v>
      </c>
      <c r="G27" s="146">
        <v>0</v>
      </c>
      <c r="H27" s="82">
        <v>0</v>
      </c>
      <c r="I27" s="83">
        <f t="shared" si="0"/>
        <v>0</v>
      </c>
      <c r="J27" s="83">
        <f t="shared" si="1"/>
        <v>0</v>
      </c>
      <c r="K27" s="83">
        <f t="shared" si="2"/>
        <v>0</v>
      </c>
      <c r="L27" s="84">
        <v>98707</v>
      </c>
      <c r="M27" s="82">
        <v>95714</v>
      </c>
      <c r="N27" s="83">
        <f t="shared" si="3"/>
        <v>2993</v>
      </c>
      <c r="O27" s="83">
        <f t="shared" si="4"/>
        <v>3292300</v>
      </c>
      <c r="P27" s="83">
        <f t="shared" si="5"/>
        <v>3.2923</v>
      </c>
      <c r="Q27" s="209"/>
    </row>
    <row r="28" spans="1:17" ht="18" customHeight="1">
      <c r="A28" s="219">
        <v>17</v>
      </c>
      <c r="B28" s="223" t="s">
        <v>226</v>
      </c>
      <c r="C28" s="221">
        <v>4865040</v>
      </c>
      <c r="D28" s="225" t="s">
        <v>14</v>
      </c>
      <c r="E28" s="360" t="s">
        <v>377</v>
      </c>
      <c r="F28" s="226">
        <v>1000</v>
      </c>
      <c r="G28" s="146">
        <v>6342</v>
      </c>
      <c r="H28" s="82">
        <v>6124</v>
      </c>
      <c r="I28" s="83">
        <f t="shared" si="0"/>
        <v>218</v>
      </c>
      <c r="J28" s="83">
        <f t="shared" si="1"/>
        <v>218000</v>
      </c>
      <c r="K28" s="83">
        <f t="shared" si="2"/>
        <v>0.218</v>
      </c>
      <c r="L28" s="84">
        <v>47964</v>
      </c>
      <c r="M28" s="82">
        <v>47933</v>
      </c>
      <c r="N28" s="83">
        <f t="shared" si="3"/>
        <v>31</v>
      </c>
      <c r="O28" s="83">
        <f t="shared" si="4"/>
        <v>31000</v>
      </c>
      <c r="P28" s="83">
        <f t="shared" si="5"/>
        <v>0.031</v>
      </c>
      <c r="Q28" s="209"/>
    </row>
    <row r="29" spans="1:17" ht="18" customHeight="1">
      <c r="A29" s="219"/>
      <c r="B29" s="228"/>
      <c r="C29" s="221"/>
      <c r="D29" s="225"/>
      <c r="E29" s="360"/>
      <c r="F29" s="226"/>
      <c r="G29" s="146"/>
      <c r="H29" s="82"/>
      <c r="I29" s="83"/>
      <c r="J29" s="83"/>
      <c r="K29" s="99">
        <f>SUM(K25:K28)</f>
        <v>0.214</v>
      </c>
      <c r="L29" s="84"/>
      <c r="M29" s="82"/>
      <c r="N29" s="83"/>
      <c r="O29" s="83"/>
      <c r="P29" s="99">
        <f>SUM(P25:P28)</f>
        <v>7.5569999999999995</v>
      </c>
      <c r="Q29" s="209"/>
    </row>
    <row r="30" spans="1:17" ht="18" customHeight="1">
      <c r="A30" s="219"/>
      <c r="B30" s="227" t="s">
        <v>127</v>
      </c>
      <c r="C30" s="221"/>
      <c r="D30" s="222"/>
      <c r="E30" s="360"/>
      <c r="F30" s="226"/>
      <c r="G30" s="146"/>
      <c r="H30" s="82"/>
      <c r="I30" s="83"/>
      <c r="J30" s="83"/>
      <c r="K30" s="83"/>
      <c r="L30" s="84"/>
      <c r="M30" s="82"/>
      <c r="N30" s="83"/>
      <c r="O30" s="83"/>
      <c r="P30" s="83"/>
      <c r="Q30" s="209"/>
    </row>
    <row r="31" spans="1:17" ht="18" customHeight="1">
      <c r="A31" s="219">
        <v>18</v>
      </c>
      <c r="B31" s="220" t="s">
        <v>195</v>
      </c>
      <c r="C31" s="221">
        <v>4865140</v>
      </c>
      <c r="D31" s="225" t="s">
        <v>14</v>
      </c>
      <c r="E31" s="360" t="s">
        <v>377</v>
      </c>
      <c r="F31" s="226">
        <v>100</v>
      </c>
      <c r="G31" s="146">
        <v>607417</v>
      </c>
      <c r="H31" s="82">
        <v>595311</v>
      </c>
      <c r="I31" s="83">
        <f t="shared" si="0"/>
        <v>12106</v>
      </c>
      <c r="J31" s="83">
        <f t="shared" si="1"/>
        <v>1210600</v>
      </c>
      <c r="K31" s="83">
        <f t="shared" si="2"/>
        <v>1.2106</v>
      </c>
      <c r="L31" s="84">
        <v>42428</v>
      </c>
      <c r="M31" s="82">
        <v>42360</v>
      </c>
      <c r="N31" s="83">
        <f t="shared" si="3"/>
        <v>68</v>
      </c>
      <c r="O31" s="83">
        <f t="shared" si="4"/>
        <v>6800</v>
      </c>
      <c r="P31" s="83">
        <f t="shared" si="5"/>
        <v>0.0068</v>
      </c>
      <c r="Q31" s="209" t="s">
        <v>338</v>
      </c>
    </row>
    <row r="32" spans="1:17" ht="18" customHeight="1">
      <c r="A32" s="219">
        <v>19</v>
      </c>
      <c r="B32" s="220" t="s">
        <v>196</v>
      </c>
      <c r="C32" s="221">
        <v>4864852</v>
      </c>
      <c r="D32" s="225" t="s">
        <v>14</v>
      </c>
      <c r="E32" s="360" t="s">
        <v>377</v>
      </c>
      <c r="F32" s="226">
        <v>1000</v>
      </c>
      <c r="G32" s="146">
        <v>1000082</v>
      </c>
      <c r="H32" s="82">
        <v>999942</v>
      </c>
      <c r="I32" s="83">
        <f>G32-H32</f>
        <v>140</v>
      </c>
      <c r="J32" s="83">
        <f t="shared" si="1"/>
        <v>140000</v>
      </c>
      <c r="K32" s="83">
        <f t="shared" si="2"/>
        <v>0.14</v>
      </c>
      <c r="L32" s="84">
        <v>453</v>
      </c>
      <c r="M32" s="82">
        <v>279</v>
      </c>
      <c r="N32" s="83">
        <f>L32-M32</f>
        <v>174</v>
      </c>
      <c r="O32" s="83">
        <f t="shared" si="4"/>
        <v>174000</v>
      </c>
      <c r="P32" s="83">
        <f t="shared" si="5"/>
        <v>0.174</v>
      </c>
      <c r="Q32" s="209"/>
    </row>
    <row r="33" spans="1:17" ht="18" customHeight="1">
      <c r="A33" s="219">
        <v>20</v>
      </c>
      <c r="B33" s="223" t="s">
        <v>197</v>
      </c>
      <c r="C33" s="221">
        <v>4865142</v>
      </c>
      <c r="D33" s="225" t="s">
        <v>14</v>
      </c>
      <c r="E33" s="360" t="s">
        <v>377</v>
      </c>
      <c r="F33" s="226">
        <v>100</v>
      </c>
      <c r="G33" s="146">
        <v>563096</v>
      </c>
      <c r="H33" s="82">
        <v>552230</v>
      </c>
      <c r="I33" s="83">
        <f>G33-H33</f>
        <v>10866</v>
      </c>
      <c r="J33" s="83">
        <f t="shared" si="1"/>
        <v>1086600</v>
      </c>
      <c r="K33" s="83">
        <f t="shared" si="2"/>
        <v>1.0866</v>
      </c>
      <c r="L33" s="84">
        <v>37421</v>
      </c>
      <c r="M33" s="82">
        <v>37353</v>
      </c>
      <c r="N33" s="83">
        <f>L33-M33</f>
        <v>68</v>
      </c>
      <c r="O33" s="83">
        <f t="shared" si="4"/>
        <v>6800</v>
      </c>
      <c r="P33" s="83">
        <f t="shared" si="5"/>
        <v>0.0068</v>
      </c>
      <c r="Q33" s="209"/>
    </row>
    <row r="34" spans="1:17" ht="18" customHeight="1">
      <c r="A34" s="219"/>
      <c r="B34" s="228" t="s">
        <v>201</v>
      </c>
      <c r="C34" s="221"/>
      <c r="D34" s="225"/>
      <c r="E34" s="360"/>
      <c r="F34" s="226"/>
      <c r="G34" s="146"/>
      <c r="H34" s="82"/>
      <c r="I34" s="83"/>
      <c r="J34" s="83"/>
      <c r="K34" s="83"/>
      <c r="L34" s="84"/>
      <c r="M34" s="82"/>
      <c r="N34" s="83"/>
      <c r="O34" s="83"/>
      <c r="P34" s="83"/>
      <c r="Q34" s="209"/>
    </row>
    <row r="35" spans="1:17" ht="18" customHeight="1">
      <c r="A35" s="219">
        <v>21</v>
      </c>
      <c r="B35" s="220" t="s">
        <v>228</v>
      </c>
      <c r="C35" s="221">
        <v>4865132</v>
      </c>
      <c r="D35" s="225" t="s">
        <v>14</v>
      </c>
      <c r="E35" s="360" t="s">
        <v>377</v>
      </c>
      <c r="F35" s="226">
        <v>100</v>
      </c>
      <c r="G35" s="146">
        <v>1566</v>
      </c>
      <c r="H35" s="82">
        <v>1187</v>
      </c>
      <c r="I35" s="83">
        <f t="shared" si="0"/>
        <v>379</v>
      </c>
      <c r="J35" s="83">
        <f t="shared" si="1"/>
        <v>37900</v>
      </c>
      <c r="K35" s="83">
        <f t="shared" si="2"/>
        <v>0.0379</v>
      </c>
      <c r="L35" s="84">
        <v>590885</v>
      </c>
      <c r="M35" s="82">
        <v>581520</v>
      </c>
      <c r="N35" s="83">
        <f t="shared" si="3"/>
        <v>9365</v>
      </c>
      <c r="O35" s="83">
        <f t="shared" si="4"/>
        <v>936500</v>
      </c>
      <c r="P35" s="83">
        <f t="shared" si="5"/>
        <v>0.9365</v>
      </c>
      <c r="Q35" s="209"/>
    </row>
    <row r="36" spans="1:17" ht="18" customHeight="1" thickBot="1">
      <c r="A36" s="230">
        <v>22</v>
      </c>
      <c r="B36" s="240" t="s">
        <v>229</v>
      </c>
      <c r="C36" s="232">
        <v>4864803</v>
      </c>
      <c r="D36" s="234" t="s">
        <v>14</v>
      </c>
      <c r="E36" s="231" t="s">
        <v>377</v>
      </c>
      <c r="F36" s="241">
        <v>100</v>
      </c>
      <c r="G36" s="242">
        <v>62477</v>
      </c>
      <c r="H36" s="93">
        <v>60172</v>
      </c>
      <c r="I36" s="94">
        <f>G36-H36</f>
        <v>2305</v>
      </c>
      <c r="J36" s="94">
        <f t="shared" si="1"/>
        <v>230500</v>
      </c>
      <c r="K36" s="94">
        <f t="shared" si="2"/>
        <v>0.2305</v>
      </c>
      <c r="L36" s="95">
        <v>114446</v>
      </c>
      <c r="M36" s="93">
        <v>109725</v>
      </c>
      <c r="N36" s="94">
        <f>L36-M36</f>
        <v>4721</v>
      </c>
      <c r="O36" s="94">
        <f t="shared" si="4"/>
        <v>472100</v>
      </c>
      <c r="P36" s="94">
        <f t="shared" si="5"/>
        <v>0.4721</v>
      </c>
      <c r="Q36" s="210"/>
    </row>
    <row r="37" spans="1:17" ht="18" customHeight="1" thickTop="1">
      <c r="A37" s="218"/>
      <c r="B37" s="220"/>
      <c r="C37" s="221"/>
      <c r="D37" s="222"/>
      <c r="E37" s="360"/>
      <c r="F37" s="221"/>
      <c r="G37" s="246"/>
      <c r="H37" s="82"/>
      <c r="I37" s="83"/>
      <c r="J37" s="83"/>
      <c r="K37" s="83"/>
      <c r="L37" s="75"/>
      <c r="M37" s="82"/>
      <c r="N37" s="83"/>
      <c r="O37" s="83"/>
      <c r="P37" s="83"/>
      <c r="Q37" s="27"/>
    </row>
    <row r="38" spans="1:17" ht="28.5" customHeight="1" thickBot="1">
      <c r="A38" s="247"/>
      <c r="B38" s="358" t="s">
        <v>379</v>
      </c>
      <c r="C38" s="232"/>
      <c r="D38" s="234"/>
      <c r="E38" s="231"/>
      <c r="F38" s="232"/>
      <c r="G38" s="232"/>
      <c r="H38" s="93"/>
      <c r="I38" s="94"/>
      <c r="J38" s="94"/>
      <c r="K38" s="94"/>
      <c r="L38" s="93"/>
      <c r="M38" s="93"/>
      <c r="N38" s="94"/>
      <c r="O38" s="94"/>
      <c r="P38" s="94"/>
      <c r="Q38" s="250" t="str">
        <f>NDPL!Q1</f>
        <v>MAY 2010</v>
      </c>
    </row>
    <row r="39" spans="1:17" ht="18" customHeight="1" thickTop="1">
      <c r="A39" s="219"/>
      <c r="B39" s="227" t="s">
        <v>204</v>
      </c>
      <c r="C39" s="221"/>
      <c r="D39" s="222"/>
      <c r="E39" s="360"/>
      <c r="F39" s="226"/>
      <c r="G39" s="146"/>
      <c r="H39" s="82"/>
      <c r="I39" s="83"/>
      <c r="J39" s="83"/>
      <c r="K39" s="83"/>
      <c r="L39" s="84"/>
      <c r="M39" s="82"/>
      <c r="N39" s="83"/>
      <c r="O39" s="83"/>
      <c r="P39" s="83"/>
      <c r="Q39" s="208"/>
    </row>
    <row r="40" spans="1:17" ht="25.5">
      <c r="A40" s="219">
        <v>23</v>
      </c>
      <c r="B40" s="229" t="s">
        <v>230</v>
      </c>
      <c r="C40" s="221">
        <v>4865133</v>
      </c>
      <c r="D40" s="225" t="s">
        <v>14</v>
      </c>
      <c r="E40" s="360" t="s">
        <v>377</v>
      </c>
      <c r="F40" s="226">
        <v>-100</v>
      </c>
      <c r="G40" s="146">
        <v>145888</v>
      </c>
      <c r="H40" s="82">
        <v>145818</v>
      </c>
      <c r="I40" s="83">
        <f t="shared" si="0"/>
        <v>70</v>
      </c>
      <c r="J40" s="83">
        <f t="shared" si="1"/>
        <v>-7000</v>
      </c>
      <c r="K40" s="83">
        <f t="shared" si="2"/>
        <v>-0.007</v>
      </c>
      <c r="L40" s="84">
        <v>24470</v>
      </c>
      <c r="M40" s="82">
        <v>24460</v>
      </c>
      <c r="N40" s="83">
        <f t="shared" si="3"/>
        <v>10</v>
      </c>
      <c r="O40" s="83">
        <f t="shared" si="4"/>
        <v>-1000</v>
      </c>
      <c r="P40" s="83">
        <f t="shared" si="5"/>
        <v>-0.001</v>
      </c>
      <c r="Q40" s="209"/>
    </row>
    <row r="41" spans="1:17" ht="18" customHeight="1">
      <c r="A41" s="219"/>
      <c r="B41" s="227" t="s">
        <v>206</v>
      </c>
      <c r="C41" s="221"/>
      <c r="D41" s="225"/>
      <c r="E41" s="360"/>
      <c r="F41" s="226"/>
      <c r="G41" s="146"/>
      <c r="H41" s="82"/>
      <c r="I41" s="83"/>
      <c r="J41" s="83"/>
      <c r="K41" s="83"/>
      <c r="L41" s="84"/>
      <c r="M41" s="82"/>
      <c r="N41" s="83"/>
      <c r="O41" s="83"/>
      <c r="P41" s="83"/>
      <c r="Q41" s="209"/>
    </row>
    <row r="42" spans="1:17" ht="18" customHeight="1">
      <c r="A42" s="219">
        <v>24</v>
      </c>
      <c r="B42" s="220" t="s">
        <v>190</v>
      </c>
      <c r="C42" s="221">
        <v>4865076</v>
      </c>
      <c r="D42" s="225" t="s">
        <v>14</v>
      </c>
      <c r="E42" s="360" t="s">
        <v>377</v>
      </c>
      <c r="F42" s="226">
        <v>100</v>
      </c>
      <c r="G42" s="146">
        <v>709</v>
      </c>
      <c r="H42" s="82">
        <v>590</v>
      </c>
      <c r="I42" s="83">
        <f t="shared" si="0"/>
        <v>119</v>
      </c>
      <c r="J42" s="83">
        <f t="shared" si="1"/>
        <v>11900</v>
      </c>
      <c r="K42" s="83">
        <f t="shared" si="2"/>
        <v>0.0119</v>
      </c>
      <c r="L42" s="84">
        <v>10432</v>
      </c>
      <c r="M42" s="82">
        <v>10392</v>
      </c>
      <c r="N42" s="83">
        <f t="shared" si="3"/>
        <v>40</v>
      </c>
      <c r="O42" s="83">
        <f t="shared" si="4"/>
        <v>4000</v>
      </c>
      <c r="P42" s="83">
        <f t="shared" si="5"/>
        <v>0.004</v>
      </c>
      <c r="Q42" s="209"/>
    </row>
    <row r="43" spans="1:17" ht="18" customHeight="1">
      <c r="A43" s="219">
        <v>25</v>
      </c>
      <c r="B43" s="223" t="s">
        <v>207</v>
      </c>
      <c r="C43" s="221">
        <v>4865077</v>
      </c>
      <c r="D43" s="225" t="s">
        <v>14</v>
      </c>
      <c r="E43" s="360" t="s">
        <v>377</v>
      </c>
      <c r="F43" s="226">
        <v>100</v>
      </c>
      <c r="G43" s="146"/>
      <c r="H43" s="82"/>
      <c r="I43" s="83">
        <f t="shared" si="0"/>
        <v>0</v>
      </c>
      <c r="J43" s="83">
        <f t="shared" si="1"/>
        <v>0</v>
      </c>
      <c r="K43" s="83">
        <f t="shared" si="2"/>
        <v>0</v>
      </c>
      <c r="L43" s="84"/>
      <c r="M43" s="82"/>
      <c r="N43" s="83">
        <f t="shared" si="3"/>
        <v>0</v>
      </c>
      <c r="O43" s="83">
        <f t="shared" si="4"/>
        <v>0</v>
      </c>
      <c r="P43" s="83">
        <f t="shared" si="5"/>
        <v>0</v>
      </c>
      <c r="Q43" s="209"/>
    </row>
    <row r="44" spans="1:17" ht="18" customHeight="1">
      <c r="A44" s="219"/>
      <c r="B44" s="227" t="s">
        <v>180</v>
      </c>
      <c r="C44" s="221"/>
      <c r="D44" s="225"/>
      <c r="E44" s="360"/>
      <c r="F44" s="226"/>
      <c r="G44" s="146"/>
      <c r="H44" s="82"/>
      <c r="I44" s="83"/>
      <c r="J44" s="83"/>
      <c r="K44" s="83"/>
      <c r="L44" s="84"/>
      <c r="M44" s="82"/>
      <c r="N44" s="83"/>
      <c r="O44" s="83"/>
      <c r="P44" s="83"/>
      <c r="Q44" s="209"/>
    </row>
    <row r="45" spans="1:17" ht="18" customHeight="1">
      <c r="A45" s="219">
        <v>26</v>
      </c>
      <c r="B45" s="220" t="s">
        <v>198</v>
      </c>
      <c r="C45" s="221">
        <v>4865093</v>
      </c>
      <c r="D45" s="225" t="s">
        <v>14</v>
      </c>
      <c r="E45" s="360" t="s">
        <v>377</v>
      </c>
      <c r="F45" s="226">
        <v>100</v>
      </c>
      <c r="G45" s="146">
        <v>3403</v>
      </c>
      <c r="H45" s="82">
        <v>3379</v>
      </c>
      <c r="I45" s="83">
        <f t="shared" si="0"/>
        <v>24</v>
      </c>
      <c r="J45" s="83">
        <f t="shared" si="1"/>
        <v>2400</v>
      </c>
      <c r="K45" s="83">
        <f t="shared" si="2"/>
        <v>0.0024</v>
      </c>
      <c r="L45" s="84">
        <v>42739</v>
      </c>
      <c r="M45" s="82">
        <v>41170</v>
      </c>
      <c r="N45" s="83">
        <f t="shared" si="3"/>
        <v>1569</v>
      </c>
      <c r="O45" s="83">
        <f t="shared" si="4"/>
        <v>156900</v>
      </c>
      <c r="P45" s="83">
        <f t="shared" si="5"/>
        <v>0.1569</v>
      </c>
      <c r="Q45" s="209"/>
    </row>
    <row r="46" spans="1:17" ht="18" customHeight="1">
      <c r="A46" s="219">
        <v>27</v>
      </c>
      <c r="B46" s="223" t="s">
        <v>199</v>
      </c>
      <c r="C46" s="221">
        <v>4865094</v>
      </c>
      <c r="D46" s="225" t="s">
        <v>14</v>
      </c>
      <c r="E46" s="360" t="s">
        <v>377</v>
      </c>
      <c r="F46" s="226">
        <v>100</v>
      </c>
      <c r="G46" s="146">
        <v>6537</v>
      </c>
      <c r="H46" s="82">
        <v>6498</v>
      </c>
      <c r="I46" s="83">
        <f>G46-H46</f>
        <v>39</v>
      </c>
      <c r="J46" s="83">
        <f t="shared" si="1"/>
        <v>3900</v>
      </c>
      <c r="K46" s="83">
        <f t="shared" si="2"/>
        <v>0.0039</v>
      </c>
      <c r="L46" s="84">
        <v>40006</v>
      </c>
      <c r="M46" s="82">
        <v>38300</v>
      </c>
      <c r="N46" s="83">
        <f>L46-M46</f>
        <v>1706</v>
      </c>
      <c r="O46" s="83">
        <f t="shared" si="4"/>
        <v>170600</v>
      </c>
      <c r="P46" s="83">
        <f t="shared" si="5"/>
        <v>0.1706</v>
      </c>
      <c r="Q46" s="209"/>
    </row>
    <row r="47" spans="1:17" ht="25.5">
      <c r="A47" s="219">
        <v>28</v>
      </c>
      <c r="B47" s="229" t="s">
        <v>227</v>
      </c>
      <c r="C47" s="221">
        <v>4865144</v>
      </c>
      <c r="D47" s="225" t="s">
        <v>14</v>
      </c>
      <c r="E47" s="360" t="s">
        <v>377</v>
      </c>
      <c r="F47" s="226">
        <v>100</v>
      </c>
      <c r="G47" s="146">
        <v>27893</v>
      </c>
      <c r="H47" s="82">
        <v>27750</v>
      </c>
      <c r="I47" s="83">
        <f t="shared" si="0"/>
        <v>143</v>
      </c>
      <c r="J47" s="83">
        <f t="shared" si="1"/>
        <v>14300</v>
      </c>
      <c r="K47" s="83">
        <f t="shared" si="2"/>
        <v>0.0143</v>
      </c>
      <c r="L47" s="84">
        <v>85992</v>
      </c>
      <c r="M47" s="82">
        <v>81655</v>
      </c>
      <c r="N47" s="83">
        <f t="shared" si="3"/>
        <v>4337</v>
      </c>
      <c r="O47" s="83">
        <f t="shared" si="4"/>
        <v>433700</v>
      </c>
      <c r="P47" s="83">
        <f t="shared" si="5"/>
        <v>0.4337</v>
      </c>
      <c r="Q47" s="209"/>
    </row>
    <row r="48" spans="1:17" ht="18" customHeight="1">
      <c r="A48" s="219"/>
      <c r="B48" s="227" t="s">
        <v>190</v>
      </c>
      <c r="C48" s="221"/>
      <c r="D48" s="225"/>
      <c r="E48" s="222"/>
      <c r="F48" s="226"/>
      <c r="G48" s="146"/>
      <c r="H48" s="82"/>
      <c r="I48" s="83"/>
      <c r="J48" s="83"/>
      <c r="K48" s="83"/>
      <c r="L48" s="84"/>
      <c r="M48" s="82"/>
      <c r="N48" s="83"/>
      <c r="O48" s="83"/>
      <c r="P48" s="83"/>
      <c r="Q48" s="209"/>
    </row>
    <row r="49" spans="1:17" ht="18" customHeight="1">
      <c r="A49" s="219">
        <v>29</v>
      </c>
      <c r="B49" s="220" t="s">
        <v>191</v>
      </c>
      <c r="C49" s="221">
        <v>4865143</v>
      </c>
      <c r="D49" s="225" t="s">
        <v>14</v>
      </c>
      <c r="E49" s="222" t="s">
        <v>15</v>
      </c>
      <c r="F49" s="226">
        <v>-100</v>
      </c>
      <c r="G49" s="146">
        <v>996354</v>
      </c>
      <c r="H49" s="82">
        <v>996592</v>
      </c>
      <c r="I49" s="83">
        <f t="shared" si="0"/>
        <v>-238</v>
      </c>
      <c r="J49" s="83">
        <f t="shared" si="1"/>
        <v>23800</v>
      </c>
      <c r="K49" s="83">
        <f t="shared" si="2"/>
        <v>0.0238</v>
      </c>
      <c r="L49" s="84">
        <v>877183</v>
      </c>
      <c r="M49" s="82">
        <v>883083</v>
      </c>
      <c r="N49" s="83">
        <f t="shared" si="3"/>
        <v>-5900</v>
      </c>
      <c r="O49" s="83">
        <f t="shared" si="4"/>
        <v>590000</v>
      </c>
      <c r="P49" s="83">
        <f t="shared" si="5"/>
        <v>0.59</v>
      </c>
      <c r="Q49" s="209"/>
    </row>
    <row r="50" spans="1:23" ht="18" customHeight="1" thickBot="1">
      <c r="A50" s="230"/>
      <c r="B50" s="231"/>
      <c r="C50" s="232"/>
      <c r="D50" s="233"/>
      <c r="E50" s="234"/>
      <c r="F50" s="235"/>
      <c r="G50" s="236"/>
      <c r="H50" s="237"/>
      <c r="I50" s="238"/>
      <c r="J50" s="238"/>
      <c r="K50" s="238"/>
      <c r="L50" s="239"/>
      <c r="M50" s="237"/>
      <c r="N50" s="238"/>
      <c r="O50" s="238"/>
      <c r="P50" s="238"/>
      <c r="Q50" s="244"/>
      <c r="R50" s="102"/>
      <c r="S50" s="102"/>
      <c r="T50" s="102"/>
      <c r="U50" s="102"/>
      <c r="V50" s="102"/>
      <c r="W50" s="102"/>
    </row>
    <row r="51" spans="1:23" ht="15.75" customHeight="1" thickTop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2"/>
      <c r="S51" s="102"/>
      <c r="T51" s="102"/>
      <c r="U51" s="102"/>
      <c r="V51" s="102"/>
      <c r="W51" s="102"/>
    </row>
    <row r="52" spans="1:23" ht="15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2"/>
      <c r="U52" s="102"/>
      <c r="V52" s="102"/>
      <c r="W52" s="102"/>
    </row>
    <row r="53" spans="1:23" ht="15.7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2"/>
      <c r="S53" s="102"/>
      <c r="T53" s="102"/>
      <c r="U53" s="102"/>
      <c r="V53" s="102"/>
      <c r="W53" s="102"/>
    </row>
    <row r="54" spans="1:16" ht="25.5" customHeight="1">
      <c r="A54" s="243" t="s">
        <v>368</v>
      </c>
      <c r="B54" s="97"/>
      <c r="C54" s="98"/>
      <c r="D54" s="97"/>
      <c r="E54" s="97"/>
      <c r="F54" s="97"/>
      <c r="G54" s="97"/>
      <c r="H54" s="97"/>
      <c r="I54" s="97"/>
      <c r="J54" s="97"/>
      <c r="K54" s="111">
        <f>SUM(K9:K53)-K29</f>
        <v>4.868199999999999</v>
      </c>
      <c r="L54" s="97"/>
      <c r="M54" s="97"/>
      <c r="N54" s="97"/>
      <c r="O54" s="97"/>
      <c r="P54" s="111">
        <f>SUM(P9:P53)-P29</f>
        <v>15.354700000000001</v>
      </c>
    </row>
    <row r="55" spans="1:16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ht="9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1:16" ht="12.75" hidden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23.25" customHeight="1" thickBot="1">
      <c r="A58" s="97"/>
      <c r="B58" s="97"/>
      <c r="C58" s="342"/>
      <c r="D58" s="97"/>
      <c r="E58" s="97"/>
      <c r="F58" s="97"/>
      <c r="G58" s="97"/>
      <c r="H58" s="97"/>
      <c r="I58" s="97"/>
      <c r="J58" s="345"/>
      <c r="K58" s="365" t="s">
        <v>369</v>
      </c>
      <c r="L58" s="97"/>
      <c r="M58" s="97"/>
      <c r="N58" s="97"/>
      <c r="O58" s="97"/>
      <c r="P58" s="365" t="s">
        <v>370</v>
      </c>
    </row>
    <row r="59" spans="1:17" ht="20.25">
      <c r="A59" s="339"/>
      <c r="B59" s="340"/>
      <c r="C59" s="243"/>
      <c r="D59" s="59"/>
      <c r="E59" s="59"/>
      <c r="F59" s="59"/>
      <c r="G59" s="59"/>
      <c r="H59" s="59"/>
      <c r="I59" s="59"/>
      <c r="J59" s="341"/>
      <c r="K59" s="340"/>
      <c r="L59" s="340"/>
      <c r="M59" s="340"/>
      <c r="N59" s="340"/>
      <c r="O59" s="340"/>
      <c r="P59" s="340"/>
      <c r="Q59" s="60"/>
    </row>
    <row r="60" spans="1:17" ht="20.25">
      <c r="A60" s="344"/>
      <c r="B60" s="243" t="s">
        <v>366</v>
      </c>
      <c r="C60" s="243"/>
      <c r="D60" s="334"/>
      <c r="E60" s="334"/>
      <c r="F60" s="334"/>
      <c r="G60" s="334"/>
      <c r="H60" s="334"/>
      <c r="I60" s="334"/>
      <c r="J60" s="334"/>
      <c r="K60" s="343">
        <f>K54</f>
        <v>4.868199999999999</v>
      </c>
      <c r="L60" s="82"/>
      <c r="M60" s="82"/>
      <c r="N60" s="82"/>
      <c r="O60" s="82"/>
      <c r="P60" s="343">
        <f>P54</f>
        <v>15.354700000000001</v>
      </c>
      <c r="Q60" s="61"/>
    </row>
    <row r="61" spans="1:17" ht="20.25">
      <c r="A61" s="344"/>
      <c r="B61" s="243"/>
      <c r="C61" s="243"/>
      <c r="D61" s="334"/>
      <c r="E61" s="334"/>
      <c r="F61" s="334"/>
      <c r="G61" s="334"/>
      <c r="H61" s="334"/>
      <c r="I61" s="336"/>
      <c r="J61" s="147"/>
      <c r="K61" s="82"/>
      <c r="L61" s="82"/>
      <c r="M61" s="82"/>
      <c r="N61" s="82"/>
      <c r="O61" s="82"/>
      <c r="P61" s="82"/>
      <c r="Q61" s="61"/>
    </row>
    <row r="62" spans="1:17" ht="20.25">
      <c r="A62" s="344"/>
      <c r="B62" s="243" t="s">
        <v>359</v>
      </c>
      <c r="C62" s="243"/>
      <c r="D62" s="334"/>
      <c r="E62" s="334"/>
      <c r="F62" s="334"/>
      <c r="G62" s="334"/>
      <c r="H62" s="334"/>
      <c r="I62" s="334"/>
      <c r="J62" s="334"/>
      <c r="K62" s="343">
        <f>-'STEPPED UP GENCO'!K50</f>
        <v>0.023005086299999998</v>
      </c>
      <c r="L62" s="343"/>
      <c r="M62" s="343"/>
      <c r="N62" s="343"/>
      <c r="O62" s="343"/>
      <c r="P62" s="343">
        <f>-'STEPPED UP GENCO'!P50</f>
        <v>0.26704518130000005</v>
      </c>
      <c r="Q62" s="61"/>
    </row>
    <row r="63" spans="1:17" ht="20.25">
      <c r="A63" s="344"/>
      <c r="B63" s="243"/>
      <c r="C63" s="243"/>
      <c r="D63" s="337"/>
      <c r="E63" s="337"/>
      <c r="F63" s="337"/>
      <c r="G63" s="337"/>
      <c r="H63" s="337"/>
      <c r="I63" s="338"/>
      <c r="J63" s="333"/>
      <c r="K63" s="21"/>
      <c r="L63" s="21"/>
      <c r="M63" s="21"/>
      <c r="N63" s="21"/>
      <c r="O63" s="21"/>
      <c r="P63" s="21"/>
      <c r="Q63" s="61"/>
    </row>
    <row r="64" spans="1:17" ht="20.25">
      <c r="A64" s="344"/>
      <c r="B64" s="243" t="s">
        <v>367</v>
      </c>
      <c r="C64" s="243"/>
      <c r="D64" s="21"/>
      <c r="E64" s="21"/>
      <c r="F64" s="21"/>
      <c r="G64" s="21"/>
      <c r="H64" s="21"/>
      <c r="I64" s="21"/>
      <c r="J64" s="21"/>
      <c r="K64" s="347">
        <f>SUM(K60:K63)</f>
        <v>4.891205086299999</v>
      </c>
      <c r="L64" s="21"/>
      <c r="M64" s="21"/>
      <c r="N64" s="21"/>
      <c r="O64" s="21"/>
      <c r="P64" s="347">
        <f>SUM(P60:P63)</f>
        <v>15.621745181300001</v>
      </c>
      <c r="Q64" s="61"/>
    </row>
    <row r="65" spans="1:17" ht="20.25">
      <c r="A65" s="320"/>
      <c r="B65" s="21"/>
      <c r="C65" s="24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61"/>
    </row>
    <row r="66" spans="1:17" ht="13.5" thickBot="1">
      <c r="A66" s="32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21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40" zoomScaleNormal="70" zoomScaleSheetLayoutView="40" zoomScalePageLayoutView="0" workbookViewId="0" topLeftCell="A1">
      <selection activeCell="H59" sqref="H5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6.8515625" style="0" customWidth="1"/>
    <col min="5" max="5" width="25.42187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0.00390625" style="0" customWidth="1"/>
  </cols>
  <sheetData>
    <row r="1" ht="26.25" customHeight="1">
      <c r="A1" s="1" t="s">
        <v>257</v>
      </c>
    </row>
    <row r="2" spans="1:17" ht="23.25" customHeight="1">
      <c r="A2" s="2" t="s">
        <v>258</v>
      </c>
      <c r="Q2" s="413" t="str">
        <f>NDPL!Q1</f>
        <v>MAY 2010</v>
      </c>
    </row>
    <row r="3" ht="23.25">
      <c r="A3" s="259" t="s">
        <v>233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01/06/10</v>
      </c>
      <c r="H5" s="41" t="str">
        <f>NDPL!H5</f>
        <v>INTIAL READING 01/05/10</v>
      </c>
      <c r="I5" s="41" t="s">
        <v>4</v>
      </c>
      <c r="J5" s="41" t="s">
        <v>5</v>
      </c>
      <c r="K5" s="41" t="s">
        <v>6</v>
      </c>
      <c r="L5" s="43" t="str">
        <f>NDPL!G5</f>
        <v>FINAL READING 01/06/10</v>
      </c>
      <c r="M5" s="41" t="str">
        <f>NDPL!H5</f>
        <v>INTIAL READING 01/05/10</v>
      </c>
      <c r="N5" s="41" t="s">
        <v>4</v>
      </c>
      <c r="O5" s="41" t="s">
        <v>5</v>
      </c>
      <c r="P5" s="41" t="s">
        <v>6</v>
      </c>
      <c r="Q5" s="41" t="s">
        <v>336</v>
      </c>
    </row>
    <row r="6" ht="14.25" thickBot="1" thickTop="1"/>
    <row r="7" spans="1:17" ht="24" customHeight="1" thickTop="1">
      <c r="A7" s="251" t="s">
        <v>251</v>
      </c>
      <c r="B7" s="72"/>
      <c r="C7" s="73"/>
      <c r="D7" s="73"/>
      <c r="E7" s="73"/>
      <c r="F7" s="73"/>
      <c r="G7" s="76"/>
      <c r="H7" s="75"/>
      <c r="I7" s="75"/>
      <c r="J7" s="75"/>
      <c r="K7" s="75"/>
      <c r="L7" s="76"/>
      <c r="M7" s="75"/>
      <c r="N7" s="75"/>
      <c r="O7" s="75"/>
      <c r="P7" s="77"/>
      <c r="Q7" s="208"/>
    </row>
    <row r="8" spans="1:17" ht="19.5" customHeight="1">
      <c r="A8" s="386" t="s">
        <v>234</v>
      </c>
      <c r="B8" s="258"/>
      <c r="C8" s="258"/>
      <c r="D8" s="258"/>
      <c r="E8" s="258"/>
      <c r="F8" s="258"/>
      <c r="G8" s="145"/>
      <c r="H8" s="82"/>
      <c r="I8" s="83"/>
      <c r="J8" s="83"/>
      <c r="K8" s="83"/>
      <c r="L8" s="84"/>
      <c r="M8" s="82"/>
      <c r="N8" s="83"/>
      <c r="O8" s="83"/>
      <c r="P8" s="85"/>
      <c r="Q8" s="209"/>
    </row>
    <row r="9" spans="1:17" ht="19.5" customHeight="1">
      <c r="A9" s="387" t="s">
        <v>235</v>
      </c>
      <c r="B9" s="258"/>
      <c r="C9" s="258"/>
      <c r="D9" s="258"/>
      <c r="E9" s="258"/>
      <c r="F9" s="258"/>
      <c r="G9" s="145"/>
      <c r="H9" s="82"/>
      <c r="I9" s="83"/>
      <c r="J9" s="83"/>
      <c r="K9" s="83"/>
      <c r="L9" s="84"/>
      <c r="M9" s="82"/>
      <c r="N9" s="83"/>
      <c r="O9" s="83"/>
      <c r="P9" s="85"/>
      <c r="Q9" s="209"/>
    </row>
    <row r="10" spans="1:17" ht="19.5" customHeight="1">
      <c r="A10" s="388">
        <v>1</v>
      </c>
      <c r="B10" s="389" t="s">
        <v>254</v>
      </c>
      <c r="C10" s="390">
        <v>4864848</v>
      </c>
      <c r="D10" s="392" t="s">
        <v>14</v>
      </c>
      <c r="E10" s="391" t="s">
        <v>377</v>
      </c>
      <c r="F10" s="392">
        <v>1000</v>
      </c>
      <c r="G10" s="373">
        <v>210</v>
      </c>
      <c r="H10" s="374">
        <v>210</v>
      </c>
      <c r="I10" s="375">
        <f>G10-H10</f>
        <v>0</v>
      </c>
      <c r="J10" s="375">
        <f aca="true" t="shared" si="0" ref="J10:J33">$F10*I10</f>
        <v>0</v>
      </c>
      <c r="K10" s="375">
        <f aca="true" t="shared" si="1" ref="K10:K33">J10/1000000</f>
        <v>0</v>
      </c>
      <c r="L10" s="376">
        <v>10199</v>
      </c>
      <c r="M10" s="377">
        <v>9425</v>
      </c>
      <c r="N10" s="375">
        <f>L10-M10</f>
        <v>774</v>
      </c>
      <c r="O10" s="375">
        <f aca="true" t="shared" si="2" ref="O10:O33">$F10*N10</f>
        <v>774000</v>
      </c>
      <c r="P10" s="378">
        <f aca="true" t="shared" si="3" ref="P10:P33">O10/1000000</f>
        <v>0.774</v>
      </c>
      <c r="Q10" s="209"/>
    </row>
    <row r="11" spans="1:17" ht="19.5" customHeight="1">
      <c r="A11" s="388">
        <v>2</v>
      </c>
      <c r="B11" s="389" t="s">
        <v>255</v>
      </c>
      <c r="C11" s="390">
        <v>4864849</v>
      </c>
      <c r="D11" s="392" t="s">
        <v>14</v>
      </c>
      <c r="E11" s="391" t="s">
        <v>377</v>
      </c>
      <c r="F11" s="392">
        <v>1000</v>
      </c>
      <c r="G11" s="373">
        <v>122</v>
      </c>
      <c r="H11" s="374">
        <v>122</v>
      </c>
      <c r="I11" s="375">
        <f>G11-H11</f>
        <v>0</v>
      </c>
      <c r="J11" s="375">
        <f t="shared" si="0"/>
        <v>0</v>
      </c>
      <c r="K11" s="375">
        <f t="shared" si="1"/>
        <v>0</v>
      </c>
      <c r="L11" s="376">
        <v>13103</v>
      </c>
      <c r="M11" s="377">
        <v>12565</v>
      </c>
      <c r="N11" s="375">
        <f>L11-M11</f>
        <v>538</v>
      </c>
      <c r="O11" s="375">
        <f t="shared" si="2"/>
        <v>538000</v>
      </c>
      <c r="P11" s="378">
        <f t="shared" si="3"/>
        <v>0.538</v>
      </c>
      <c r="Q11" s="209"/>
    </row>
    <row r="12" spans="1:17" ht="19.5" customHeight="1">
      <c r="A12" s="388">
        <v>3</v>
      </c>
      <c r="B12" s="389" t="s">
        <v>236</v>
      </c>
      <c r="C12" s="390">
        <v>4864846</v>
      </c>
      <c r="D12" s="392" t="s">
        <v>14</v>
      </c>
      <c r="E12" s="391" t="s">
        <v>377</v>
      </c>
      <c r="F12" s="392">
        <v>1000</v>
      </c>
      <c r="G12" s="373">
        <v>40</v>
      </c>
      <c r="H12" s="374">
        <v>40</v>
      </c>
      <c r="I12" s="375">
        <f>G12-H12</f>
        <v>0</v>
      </c>
      <c r="J12" s="375">
        <f t="shared" si="0"/>
        <v>0</v>
      </c>
      <c r="K12" s="375">
        <f t="shared" si="1"/>
        <v>0</v>
      </c>
      <c r="L12" s="376">
        <v>19515</v>
      </c>
      <c r="M12" s="377">
        <v>18256</v>
      </c>
      <c r="N12" s="375">
        <f>L12-M12</f>
        <v>1259</v>
      </c>
      <c r="O12" s="375">
        <f t="shared" si="2"/>
        <v>1259000</v>
      </c>
      <c r="P12" s="378">
        <f t="shared" si="3"/>
        <v>1.259</v>
      </c>
      <c r="Q12" s="209"/>
    </row>
    <row r="13" spans="1:17" ht="19.5" customHeight="1">
      <c r="A13" s="388">
        <v>4</v>
      </c>
      <c r="B13" s="389" t="s">
        <v>237</v>
      </c>
      <c r="C13" s="390">
        <v>4864847</v>
      </c>
      <c r="D13" s="392" t="s">
        <v>14</v>
      </c>
      <c r="E13" s="391" t="s">
        <v>377</v>
      </c>
      <c r="F13" s="392">
        <v>1000</v>
      </c>
      <c r="G13" s="373">
        <v>107</v>
      </c>
      <c r="H13" s="374">
        <v>107</v>
      </c>
      <c r="I13" s="375">
        <f>G13-H13</f>
        <v>0</v>
      </c>
      <c r="J13" s="375">
        <f t="shared" si="0"/>
        <v>0</v>
      </c>
      <c r="K13" s="375">
        <f t="shared" si="1"/>
        <v>0</v>
      </c>
      <c r="L13" s="376">
        <v>10166</v>
      </c>
      <c r="M13" s="377">
        <v>9586</v>
      </c>
      <c r="N13" s="375">
        <f>L13-M13</f>
        <v>580</v>
      </c>
      <c r="O13" s="375">
        <f t="shared" si="2"/>
        <v>580000</v>
      </c>
      <c r="P13" s="378">
        <f t="shared" si="3"/>
        <v>0.58</v>
      </c>
      <c r="Q13" s="209"/>
    </row>
    <row r="14" spans="1:17" ht="19.5" customHeight="1">
      <c r="A14" s="388">
        <v>5</v>
      </c>
      <c r="B14" s="389" t="s">
        <v>238</v>
      </c>
      <c r="C14" s="390">
        <v>4864850</v>
      </c>
      <c r="D14" s="392" t="s">
        <v>14</v>
      </c>
      <c r="E14" s="391" t="s">
        <v>377</v>
      </c>
      <c r="F14" s="392">
        <v>1000</v>
      </c>
      <c r="G14" s="379">
        <v>278</v>
      </c>
      <c r="H14" s="375">
        <v>255</v>
      </c>
      <c r="I14" s="375">
        <f>G14-H14</f>
        <v>23</v>
      </c>
      <c r="J14" s="375">
        <f t="shared" si="0"/>
        <v>23000</v>
      </c>
      <c r="K14" s="375">
        <f t="shared" si="1"/>
        <v>0.023</v>
      </c>
      <c r="L14" s="376">
        <v>4166</v>
      </c>
      <c r="M14" s="377">
        <v>3853</v>
      </c>
      <c r="N14" s="375">
        <f>L14-M14</f>
        <v>313</v>
      </c>
      <c r="O14" s="375">
        <f t="shared" si="2"/>
        <v>313000</v>
      </c>
      <c r="P14" s="378">
        <f t="shared" si="3"/>
        <v>0.313</v>
      </c>
      <c r="Q14" s="209"/>
    </row>
    <row r="15" spans="1:17" ht="19.5" customHeight="1">
      <c r="A15" s="386" t="s">
        <v>239</v>
      </c>
      <c r="B15" s="393"/>
      <c r="C15" s="394"/>
      <c r="D15" s="395"/>
      <c r="E15" s="393"/>
      <c r="F15" s="395"/>
      <c r="G15" s="379"/>
      <c r="H15" s="375"/>
      <c r="I15" s="375"/>
      <c r="J15" s="375"/>
      <c r="K15" s="375"/>
      <c r="L15" s="376"/>
      <c r="M15" s="377"/>
      <c r="N15" s="375"/>
      <c r="O15" s="375"/>
      <c r="P15" s="378"/>
      <c r="Q15" s="209"/>
    </row>
    <row r="16" spans="1:17" ht="19.5" customHeight="1">
      <c r="A16" s="396">
        <v>6</v>
      </c>
      <c r="B16" s="393" t="s">
        <v>256</v>
      </c>
      <c r="C16" s="394">
        <v>4864804</v>
      </c>
      <c r="D16" s="395" t="s">
        <v>14</v>
      </c>
      <c r="E16" s="391" t="s">
        <v>377</v>
      </c>
      <c r="F16" s="395">
        <v>100</v>
      </c>
      <c r="G16" s="379">
        <v>365</v>
      </c>
      <c r="H16" s="375">
        <v>368</v>
      </c>
      <c r="I16" s="375">
        <f>G16-H16</f>
        <v>-3</v>
      </c>
      <c r="J16" s="375">
        <f t="shared" si="0"/>
        <v>-300</v>
      </c>
      <c r="K16" s="375">
        <f t="shared" si="1"/>
        <v>-0.0003</v>
      </c>
      <c r="L16" s="376">
        <v>999997</v>
      </c>
      <c r="M16" s="377">
        <v>999997</v>
      </c>
      <c r="N16" s="375">
        <f>L16-M16</f>
        <v>0</v>
      </c>
      <c r="O16" s="375">
        <f t="shared" si="2"/>
        <v>0</v>
      </c>
      <c r="P16" s="378">
        <f t="shared" si="3"/>
        <v>0</v>
      </c>
      <c r="Q16" s="209"/>
    </row>
    <row r="17" spans="1:17" ht="19.5" customHeight="1">
      <c r="A17" s="396">
        <v>7</v>
      </c>
      <c r="B17" s="393" t="s">
        <v>255</v>
      </c>
      <c r="C17" s="394">
        <v>4865163</v>
      </c>
      <c r="D17" s="395" t="s">
        <v>14</v>
      </c>
      <c r="E17" s="391" t="s">
        <v>377</v>
      </c>
      <c r="F17" s="395">
        <v>100</v>
      </c>
      <c r="G17" s="379">
        <v>215</v>
      </c>
      <c r="H17" s="375">
        <v>222</v>
      </c>
      <c r="I17" s="375">
        <f>G17-H17</f>
        <v>-7</v>
      </c>
      <c r="J17" s="375">
        <f t="shared" si="0"/>
        <v>-700</v>
      </c>
      <c r="K17" s="375">
        <f t="shared" si="1"/>
        <v>-0.0007</v>
      </c>
      <c r="L17" s="376">
        <v>999997</v>
      </c>
      <c r="M17" s="377">
        <v>999997</v>
      </c>
      <c r="N17" s="375">
        <f>L17-M17</f>
        <v>0</v>
      </c>
      <c r="O17" s="375">
        <f t="shared" si="2"/>
        <v>0</v>
      </c>
      <c r="P17" s="378">
        <f t="shared" si="3"/>
        <v>0</v>
      </c>
      <c r="Q17" s="209"/>
    </row>
    <row r="18" spans="1:17" ht="19.5" customHeight="1">
      <c r="A18" s="396"/>
      <c r="B18" s="393"/>
      <c r="C18" s="394"/>
      <c r="D18" s="395"/>
      <c r="E18" s="122"/>
      <c r="F18" s="395"/>
      <c r="G18" s="253"/>
      <c r="H18" s="83"/>
      <c r="I18" s="83"/>
      <c r="J18" s="83"/>
      <c r="K18" s="83"/>
      <c r="L18" s="84"/>
      <c r="M18" s="82"/>
      <c r="N18" s="83"/>
      <c r="O18" s="83"/>
      <c r="P18" s="85"/>
      <c r="Q18" s="209"/>
    </row>
    <row r="19" spans="1:17" ht="19.5" customHeight="1">
      <c r="A19" s="396"/>
      <c r="B19" s="257" t="s">
        <v>250</v>
      </c>
      <c r="C19" s="393"/>
      <c r="D19" s="395"/>
      <c r="E19" s="393"/>
      <c r="F19" s="397"/>
      <c r="G19" s="253"/>
      <c r="H19" s="83"/>
      <c r="I19" s="83"/>
      <c r="J19" s="83"/>
      <c r="K19" s="256">
        <f>SUM(K10:K17)</f>
        <v>0.022</v>
      </c>
      <c r="L19" s="380"/>
      <c r="M19" s="381"/>
      <c r="N19" s="382"/>
      <c r="O19" s="382"/>
      <c r="P19" s="383">
        <f>SUM(P10:P17)</f>
        <v>3.464</v>
      </c>
      <c r="Q19" s="209"/>
    </row>
    <row r="20" spans="1:17" ht="19.5" customHeight="1">
      <c r="A20" s="396"/>
      <c r="B20" s="257"/>
      <c r="C20" s="393"/>
      <c r="D20" s="395"/>
      <c r="E20" s="393"/>
      <c r="F20" s="397"/>
      <c r="G20" s="253"/>
      <c r="H20" s="83"/>
      <c r="I20" s="83"/>
      <c r="J20" s="83"/>
      <c r="K20" s="99"/>
      <c r="L20" s="84"/>
      <c r="M20" s="82"/>
      <c r="N20" s="83"/>
      <c r="O20" s="83"/>
      <c r="P20" s="109"/>
      <c r="Q20" s="209"/>
    </row>
    <row r="21" spans="1:17" ht="19.5" customHeight="1">
      <c r="A21" s="386" t="s">
        <v>240</v>
      </c>
      <c r="B21" s="258"/>
      <c r="C21" s="258"/>
      <c r="D21" s="397"/>
      <c r="E21" s="258"/>
      <c r="F21" s="397"/>
      <c r="G21" s="253"/>
      <c r="H21" s="83"/>
      <c r="I21" s="83"/>
      <c r="J21" s="83"/>
      <c r="K21" s="83"/>
      <c r="L21" s="84"/>
      <c r="M21" s="82"/>
      <c r="N21" s="83"/>
      <c r="O21" s="83"/>
      <c r="P21" s="85"/>
      <c r="Q21" s="209"/>
    </row>
    <row r="22" spans="1:17" ht="19.5" customHeight="1">
      <c r="A22" s="396"/>
      <c r="B22" s="258"/>
      <c r="C22" s="258"/>
      <c r="D22" s="397"/>
      <c r="E22" s="258"/>
      <c r="F22" s="397"/>
      <c r="G22" s="253"/>
      <c r="H22" s="83"/>
      <c r="I22" s="83"/>
      <c r="J22" s="83"/>
      <c r="K22" s="83"/>
      <c r="L22" s="84"/>
      <c r="M22" s="82"/>
      <c r="N22" s="83"/>
      <c r="O22" s="83"/>
      <c r="P22" s="85"/>
      <c r="Q22" s="209"/>
    </row>
    <row r="23" spans="1:17" ht="19.5" customHeight="1">
      <c r="A23" s="396">
        <v>8</v>
      </c>
      <c r="B23" s="122" t="s">
        <v>241</v>
      </c>
      <c r="C23" s="390">
        <v>4865065</v>
      </c>
      <c r="D23" s="426" t="s">
        <v>14</v>
      </c>
      <c r="E23" s="391" t="s">
        <v>377</v>
      </c>
      <c r="F23" s="392">
        <v>100</v>
      </c>
      <c r="G23" s="379">
        <v>3021</v>
      </c>
      <c r="H23" s="375">
        <v>3020</v>
      </c>
      <c r="I23" s="375">
        <f>G23-H23</f>
        <v>1</v>
      </c>
      <c r="J23" s="375">
        <f t="shared" si="0"/>
        <v>100</v>
      </c>
      <c r="K23" s="375">
        <f t="shared" si="1"/>
        <v>0.0001</v>
      </c>
      <c r="L23" s="376">
        <v>31258</v>
      </c>
      <c r="M23" s="377">
        <v>30998</v>
      </c>
      <c r="N23" s="375">
        <f>L23-M23</f>
        <v>260</v>
      </c>
      <c r="O23" s="375">
        <f t="shared" si="2"/>
        <v>26000</v>
      </c>
      <c r="P23" s="378">
        <f t="shared" si="3"/>
        <v>0.026</v>
      </c>
      <c r="Q23" s="209"/>
    </row>
    <row r="24" spans="1:17" ht="19.5" customHeight="1">
      <c r="A24" s="396">
        <v>9</v>
      </c>
      <c r="B24" s="258" t="s">
        <v>242</v>
      </c>
      <c r="C24" s="394">
        <v>4865066</v>
      </c>
      <c r="D24" s="397" t="s">
        <v>14</v>
      </c>
      <c r="E24" s="391" t="s">
        <v>377</v>
      </c>
      <c r="F24" s="395">
        <v>100</v>
      </c>
      <c r="G24" s="379">
        <v>18735</v>
      </c>
      <c r="H24" s="375">
        <v>18625</v>
      </c>
      <c r="I24" s="375">
        <f aca="true" t="shared" si="4" ref="I24:I29">G24-H24</f>
        <v>110</v>
      </c>
      <c r="J24" s="375">
        <f t="shared" si="0"/>
        <v>11000</v>
      </c>
      <c r="K24" s="375">
        <f t="shared" si="1"/>
        <v>0.011</v>
      </c>
      <c r="L24" s="376">
        <v>45826</v>
      </c>
      <c r="M24" s="377">
        <v>44648</v>
      </c>
      <c r="N24" s="375">
        <f aca="true" t="shared" si="5" ref="N24:N29">L24-M24</f>
        <v>1178</v>
      </c>
      <c r="O24" s="375">
        <f t="shared" si="2"/>
        <v>117800</v>
      </c>
      <c r="P24" s="378">
        <f t="shared" si="3"/>
        <v>0.1178</v>
      </c>
      <c r="Q24" s="209"/>
    </row>
    <row r="25" spans="1:17" ht="19.5" customHeight="1">
      <c r="A25" s="396">
        <v>10</v>
      </c>
      <c r="B25" s="258" t="s">
        <v>243</v>
      </c>
      <c r="C25" s="394">
        <v>4865067</v>
      </c>
      <c r="D25" s="397" t="s">
        <v>14</v>
      </c>
      <c r="E25" s="391" t="s">
        <v>377</v>
      </c>
      <c r="F25" s="395">
        <v>100</v>
      </c>
      <c r="G25" s="379">
        <v>61083</v>
      </c>
      <c r="H25" s="375">
        <v>60803</v>
      </c>
      <c r="I25" s="375">
        <f t="shared" si="4"/>
        <v>280</v>
      </c>
      <c r="J25" s="375">
        <f t="shared" si="0"/>
        <v>28000</v>
      </c>
      <c r="K25" s="375">
        <f t="shared" si="1"/>
        <v>0.028</v>
      </c>
      <c r="L25" s="376">
        <v>4691</v>
      </c>
      <c r="M25" s="377">
        <v>4385</v>
      </c>
      <c r="N25" s="375">
        <f t="shared" si="5"/>
        <v>306</v>
      </c>
      <c r="O25" s="375">
        <f t="shared" si="2"/>
        <v>30600</v>
      </c>
      <c r="P25" s="378">
        <f t="shared" si="3"/>
        <v>0.0306</v>
      </c>
      <c r="Q25" s="209"/>
    </row>
    <row r="26" spans="1:17" ht="19.5" customHeight="1">
      <c r="A26" s="396">
        <v>11</v>
      </c>
      <c r="B26" s="258" t="s">
        <v>244</v>
      </c>
      <c r="C26" s="394">
        <v>4865078</v>
      </c>
      <c r="D26" s="397" t="s">
        <v>14</v>
      </c>
      <c r="E26" s="391" t="s">
        <v>377</v>
      </c>
      <c r="F26" s="395">
        <v>100</v>
      </c>
      <c r="G26" s="379">
        <v>9316</v>
      </c>
      <c r="H26" s="375">
        <v>9309</v>
      </c>
      <c r="I26" s="375">
        <f t="shared" si="4"/>
        <v>7</v>
      </c>
      <c r="J26" s="375">
        <f t="shared" si="0"/>
        <v>700</v>
      </c>
      <c r="K26" s="375">
        <f t="shared" si="1"/>
        <v>0.0007</v>
      </c>
      <c r="L26" s="376">
        <v>30392</v>
      </c>
      <c r="M26" s="377">
        <v>28709</v>
      </c>
      <c r="N26" s="375">
        <f t="shared" si="5"/>
        <v>1683</v>
      </c>
      <c r="O26" s="375">
        <f t="shared" si="2"/>
        <v>168300</v>
      </c>
      <c r="P26" s="378">
        <f t="shared" si="3"/>
        <v>0.1683</v>
      </c>
      <c r="Q26" s="209"/>
    </row>
    <row r="27" spans="1:17" ht="19.5" customHeight="1">
      <c r="A27" s="396">
        <v>12</v>
      </c>
      <c r="B27" s="258" t="s">
        <v>244</v>
      </c>
      <c r="C27" s="397">
        <v>4865079</v>
      </c>
      <c r="D27" s="585" t="s">
        <v>14</v>
      </c>
      <c r="E27" s="391" t="s">
        <v>377</v>
      </c>
      <c r="F27" s="398">
        <v>100</v>
      </c>
      <c r="G27" s="379">
        <v>999918</v>
      </c>
      <c r="H27" s="375">
        <v>999917</v>
      </c>
      <c r="I27" s="375">
        <f t="shared" si="4"/>
        <v>1</v>
      </c>
      <c r="J27" s="375">
        <f t="shared" si="0"/>
        <v>100</v>
      </c>
      <c r="K27" s="375">
        <f t="shared" si="1"/>
        <v>0.0001</v>
      </c>
      <c r="L27" s="376">
        <v>12542</v>
      </c>
      <c r="M27" s="377">
        <v>12240</v>
      </c>
      <c r="N27" s="375">
        <f t="shared" si="5"/>
        <v>302</v>
      </c>
      <c r="O27" s="375">
        <f t="shared" si="2"/>
        <v>30200</v>
      </c>
      <c r="P27" s="378">
        <f t="shared" si="3"/>
        <v>0.0302</v>
      </c>
      <c r="Q27" s="209"/>
    </row>
    <row r="28" spans="1:17" ht="19.5" customHeight="1">
      <c r="A28" s="396">
        <v>13</v>
      </c>
      <c r="B28" s="258" t="s">
        <v>245</v>
      </c>
      <c r="C28" s="394">
        <v>4865080</v>
      </c>
      <c r="D28" s="397" t="s">
        <v>14</v>
      </c>
      <c r="E28" s="391" t="s">
        <v>377</v>
      </c>
      <c r="F28" s="395">
        <v>100</v>
      </c>
      <c r="G28" s="379">
        <v>63658</v>
      </c>
      <c r="H28" s="375">
        <v>63568</v>
      </c>
      <c r="I28" s="375">
        <f t="shared" si="4"/>
        <v>90</v>
      </c>
      <c r="J28" s="375">
        <f t="shared" si="0"/>
        <v>9000</v>
      </c>
      <c r="K28" s="375">
        <f t="shared" si="1"/>
        <v>0.009</v>
      </c>
      <c r="L28" s="376">
        <v>18429</v>
      </c>
      <c r="M28" s="377">
        <v>17078</v>
      </c>
      <c r="N28" s="375">
        <f t="shared" si="5"/>
        <v>1351</v>
      </c>
      <c r="O28" s="375">
        <f t="shared" si="2"/>
        <v>135100</v>
      </c>
      <c r="P28" s="378">
        <f t="shared" si="3"/>
        <v>0.1351</v>
      </c>
      <c r="Q28" s="209"/>
    </row>
    <row r="29" spans="1:17" ht="19.5" customHeight="1">
      <c r="A29" s="388">
        <v>14</v>
      </c>
      <c r="B29" s="258" t="s">
        <v>245</v>
      </c>
      <c r="C29" s="394">
        <v>4865081</v>
      </c>
      <c r="D29" s="397" t="s">
        <v>14</v>
      </c>
      <c r="E29" s="391" t="s">
        <v>377</v>
      </c>
      <c r="F29" s="395">
        <v>100</v>
      </c>
      <c r="G29" s="379">
        <v>203</v>
      </c>
      <c r="H29" s="375">
        <v>203</v>
      </c>
      <c r="I29" s="375">
        <f t="shared" si="4"/>
        <v>0</v>
      </c>
      <c r="J29" s="375">
        <f t="shared" si="0"/>
        <v>0</v>
      </c>
      <c r="K29" s="375">
        <f t="shared" si="1"/>
        <v>0</v>
      </c>
      <c r="L29" s="376">
        <v>758</v>
      </c>
      <c r="M29" s="377">
        <v>39</v>
      </c>
      <c r="N29" s="375">
        <f t="shared" si="5"/>
        <v>719</v>
      </c>
      <c r="O29" s="375">
        <f t="shared" si="2"/>
        <v>71900</v>
      </c>
      <c r="P29" s="378">
        <f t="shared" si="3"/>
        <v>0.0719</v>
      </c>
      <c r="Q29" s="209"/>
    </row>
    <row r="30" spans="1:17" ht="19.5" customHeight="1">
      <c r="A30" s="386" t="s">
        <v>246</v>
      </c>
      <c r="B30" s="257"/>
      <c r="C30" s="399"/>
      <c r="D30" s="257"/>
      <c r="E30" s="258"/>
      <c r="F30" s="395"/>
      <c r="G30" s="253"/>
      <c r="H30" s="83"/>
      <c r="I30" s="83"/>
      <c r="J30" s="83"/>
      <c r="K30" s="256">
        <f>SUM(K23:K29)</f>
        <v>0.0489</v>
      </c>
      <c r="L30" s="104"/>
      <c r="M30" s="105"/>
      <c r="N30" s="106"/>
      <c r="O30" s="106"/>
      <c r="P30" s="383">
        <f>SUM(P23:P29)</f>
        <v>0.5799</v>
      </c>
      <c r="Q30" s="209"/>
    </row>
    <row r="31" spans="1:17" ht="19.5" customHeight="1">
      <c r="A31" s="252" t="s">
        <v>252</v>
      </c>
      <c r="B31" s="257"/>
      <c r="C31" s="399"/>
      <c r="D31" s="257"/>
      <c r="E31" s="258"/>
      <c r="F31" s="395"/>
      <c r="G31" s="253"/>
      <c r="H31" s="83"/>
      <c r="I31" s="83"/>
      <c r="J31" s="83"/>
      <c r="K31" s="99"/>
      <c r="L31" s="84"/>
      <c r="M31" s="82"/>
      <c r="N31" s="83"/>
      <c r="O31" s="83"/>
      <c r="P31" s="109"/>
      <c r="Q31" s="209"/>
    </row>
    <row r="32" spans="1:17" ht="19.5" customHeight="1">
      <c r="A32" s="386" t="s">
        <v>247</v>
      </c>
      <c r="B32" s="258"/>
      <c r="C32" s="400"/>
      <c r="D32" s="258"/>
      <c r="E32" s="258"/>
      <c r="F32" s="397"/>
      <c r="G32" s="253"/>
      <c r="H32" s="83"/>
      <c r="I32" s="83"/>
      <c r="J32" s="83"/>
      <c r="K32" s="83"/>
      <c r="L32" s="84"/>
      <c r="M32" s="82"/>
      <c r="N32" s="83"/>
      <c r="O32" s="83"/>
      <c r="P32" s="85"/>
      <c r="Q32" s="209"/>
    </row>
    <row r="33" spans="1:17" ht="19.5" customHeight="1">
      <c r="A33" s="396">
        <v>15</v>
      </c>
      <c r="B33" s="401" t="s">
        <v>248</v>
      </c>
      <c r="C33" s="399">
        <v>4902545</v>
      </c>
      <c r="D33" s="395" t="s">
        <v>14</v>
      </c>
      <c r="E33" s="391" t="s">
        <v>377</v>
      </c>
      <c r="F33" s="395">
        <v>50</v>
      </c>
      <c r="G33" s="253">
        <v>2842</v>
      </c>
      <c r="H33" s="83">
        <v>2816</v>
      </c>
      <c r="I33" s="83">
        <f>G33-H33</f>
        <v>26</v>
      </c>
      <c r="J33" s="83">
        <f t="shared" si="0"/>
        <v>1300</v>
      </c>
      <c r="K33" s="83">
        <f t="shared" si="1"/>
        <v>0.0013</v>
      </c>
      <c r="L33" s="84">
        <v>14457</v>
      </c>
      <c r="M33" s="82">
        <v>12528</v>
      </c>
      <c r="N33" s="83">
        <f>L33-M33</f>
        <v>1929</v>
      </c>
      <c r="O33" s="83">
        <f t="shared" si="2"/>
        <v>96450</v>
      </c>
      <c r="P33" s="85">
        <f t="shared" si="3"/>
        <v>0.09645</v>
      </c>
      <c r="Q33" s="209"/>
    </row>
    <row r="34" spans="1:17" ht="19.5" customHeight="1">
      <c r="A34" s="386" t="s">
        <v>249</v>
      </c>
      <c r="B34" s="257"/>
      <c r="C34" s="399"/>
      <c r="D34" s="401"/>
      <c r="E34" s="122"/>
      <c r="F34" s="395"/>
      <c r="G34" s="145"/>
      <c r="H34" s="83"/>
      <c r="I34" s="83"/>
      <c r="J34" s="83"/>
      <c r="K34" s="254">
        <f>SUM(K33)</f>
        <v>0.0013</v>
      </c>
      <c r="L34" s="84"/>
      <c r="M34" s="82"/>
      <c r="N34" s="83"/>
      <c r="O34" s="83"/>
      <c r="P34" s="255">
        <f>SUM(P33)</f>
        <v>0.09645</v>
      </c>
      <c r="Q34" s="209"/>
    </row>
    <row r="35" spans="1:17" ht="19.5" customHeight="1" thickBot="1">
      <c r="A35" s="87"/>
      <c r="B35" s="88"/>
      <c r="C35" s="89"/>
      <c r="D35" s="90"/>
      <c r="E35" s="91"/>
      <c r="F35" s="91"/>
      <c r="G35" s="92"/>
      <c r="H35" s="94"/>
      <c r="I35" s="94"/>
      <c r="J35" s="94"/>
      <c r="K35" s="94"/>
      <c r="L35" s="95"/>
      <c r="M35" s="93"/>
      <c r="N35" s="94"/>
      <c r="O35" s="94"/>
      <c r="P35" s="96"/>
      <c r="Q35" s="210"/>
    </row>
    <row r="36" spans="1:16" ht="13.5" thickTop="1">
      <c r="A36" s="86"/>
      <c r="B36" s="107"/>
      <c r="C36" s="78"/>
      <c r="D36" s="80"/>
      <c r="E36" s="79"/>
      <c r="F36" s="79"/>
      <c r="G36" s="108"/>
      <c r="H36" s="82"/>
      <c r="I36" s="83"/>
      <c r="J36" s="83"/>
      <c r="K36" s="83"/>
      <c r="L36" s="82"/>
      <c r="M36" s="82"/>
      <c r="N36" s="83"/>
      <c r="O36" s="83"/>
      <c r="P36" s="83"/>
    </row>
    <row r="37" spans="1:16" ht="12.75">
      <c r="A37" s="86"/>
      <c r="B37" s="107"/>
      <c r="C37" s="78"/>
      <c r="D37" s="80"/>
      <c r="E37" s="79"/>
      <c r="F37" s="79"/>
      <c r="G37" s="108"/>
      <c r="H37" s="82"/>
      <c r="I37" s="83"/>
      <c r="J37" s="83"/>
      <c r="K37" s="83"/>
      <c r="L37" s="82"/>
      <c r="M37" s="82"/>
      <c r="N37" s="83"/>
      <c r="O37" s="83"/>
      <c r="P37" s="83"/>
    </row>
    <row r="38" spans="1:16" ht="12.75">
      <c r="A38" s="82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20.25">
      <c r="A39" s="228"/>
      <c r="B39" s="402" t="s">
        <v>246</v>
      </c>
      <c r="C39" s="403"/>
      <c r="D39" s="403"/>
      <c r="E39" s="403"/>
      <c r="F39" s="403"/>
      <c r="G39" s="403"/>
      <c r="H39" s="403"/>
      <c r="I39" s="403"/>
      <c r="J39" s="403"/>
      <c r="K39" s="256">
        <f>K30-K34</f>
        <v>0.047599999999999996</v>
      </c>
      <c r="L39" s="256"/>
      <c r="M39" s="256"/>
      <c r="N39" s="256"/>
      <c r="O39" s="256"/>
      <c r="P39" s="256">
        <f>P30-P34</f>
        <v>0.48345</v>
      </c>
    </row>
    <row r="40" spans="1:16" ht="20.25">
      <c r="A40" s="180"/>
      <c r="B40" s="402" t="s">
        <v>250</v>
      </c>
      <c r="C40" s="384"/>
      <c r="D40" s="384"/>
      <c r="E40" s="384"/>
      <c r="F40" s="384"/>
      <c r="G40" s="384"/>
      <c r="H40" s="384"/>
      <c r="I40" s="384"/>
      <c r="J40" s="384"/>
      <c r="K40" s="256">
        <f>K19</f>
        <v>0.022</v>
      </c>
      <c r="L40" s="256"/>
      <c r="M40" s="256"/>
      <c r="N40" s="256"/>
      <c r="O40" s="256"/>
      <c r="P40" s="256">
        <f>P19</f>
        <v>3.464</v>
      </c>
    </row>
    <row r="41" spans="1:16" ht="18">
      <c r="A41" s="180"/>
      <c r="B41" s="258"/>
      <c r="C41" s="102"/>
      <c r="D41" s="102"/>
      <c r="E41" s="102"/>
      <c r="F41" s="102"/>
      <c r="G41" s="102"/>
      <c r="H41" s="102"/>
      <c r="I41" s="102"/>
      <c r="J41" s="102"/>
      <c r="K41" s="63"/>
      <c r="L41" s="63"/>
      <c r="M41" s="63"/>
      <c r="N41" s="63"/>
      <c r="O41" s="63"/>
      <c r="P41" s="63"/>
    </row>
    <row r="42" spans="1:16" ht="18">
      <c r="A42" s="180"/>
      <c r="B42" s="258"/>
      <c r="C42" s="102"/>
      <c r="D42" s="102"/>
      <c r="E42" s="102"/>
      <c r="F42" s="102"/>
      <c r="G42" s="102"/>
      <c r="H42" s="102"/>
      <c r="I42" s="102"/>
      <c r="J42" s="102"/>
      <c r="K42" s="63"/>
      <c r="L42" s="63"/>
      <c r="M42" s="63"/>
      <c r="N42" s="63"/>
      <c r="O42" s="63"/>
      <c r="P42" s="63"/>
    </row>
    <row r="43" spans="1:16" ht="23.25">
      <c r="A43" s="180"/>
      <c r="B43" s="404" t="s">
        <v>253</v>
      </c>
      <c r="C43" s="405"/>
      <c r="D43" s="406"/>
      <c r="E43" s="406"/>
      <c r="F43" s="406"/>
      <c r="G43" s="406"/>
      <c r="H43" s="406"/>
      <c r="I43" s="406"/>
      <c r="J43" s="406"/>
      <c r="K43" s="407">
        <f>SUM(K39:K42)</f>
        <v>0.0696</v>
      </c>
      <c r="L43" s="407"/>
      <c r="M43" s="407"/>
      <c r="N43" s="407"/>
      <c r="O43" s="407"/>
      <c r="P43" s="407">
        <f>SUM(P39:P42)</f>
        <v>3.94745</v>
      </c>
    </row>
    <row r="51" ht="13.5" thickBot="1"/>
    <row r="52" spans="1:17" ht="12.75">
      <c r="A52" s="314"/>
      <c r="B52" s="315"/>
      <c r="C52" s="315"/>
      <c r="D52" s="315"/>
      <c r="E52" s="315"/>
      <c r="F52" s="315"/>
      <c r="G52" s="315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3.25">
      <c r="A53" s="322" t="s">
        <v>357</v>
      </c>
      <c r="B53" s="306"/>
      <c r="C53" s="306"/>
      <c r="D53" s="306"/>
      <c r="E53" s="306"/>
      <c r="F53" s="306"/>
      <c r="G53" s="306"/>
      <c r="H53" s="21"/>
      <c r="I53" s="21"/>
      <c r="J53" s="21"/>
      <c r="K53" s="21"/>
      <c r="L53" s="21"/>
      <c r="M53" s="21"/>
      <c r="N53" s="21"/>
      <c r="O53" s="21"/>
      <c r="P53" s="21"/>
      <c r="Q53" s="61"/>
    </row>
    <row r="54" spans="1:17" ht="12.75">
      <c r="A54" s="316"/>
      <c r="B54" s="306"/>
      <c r="C54" s="306"/>
      <c r="D54" s="306"/>
      <c r="E54" s="306"/>
      <c r="F54" s="306"/>
      <c r="G54" s="306"/>
      <c r="H54" s="21"/>
      <c r="I54" s="21"/>
      <c r="J54" s="21"/>
      <c r="K54" s="21"/>
      <c r="L54" s="21"/>
      <c r="M54" s="21"/>
      <c r="N54" s="21"/>
      <c r="O54" s="21"/>
      <c r="P54" s="21"/>
      <c r="Q54" s="61"/>
    </row>
    <row r="55" spans="1:17" ht="15.75">
      <c r="A55" s="317"/>
      <c r="B55" s="318"/>
      <c r="C55" s="318"/>
      <c r="D55" s="318"/>
      <c r="E55" s="318"/>
      <c r="F55" s="318"/>
      <c r="G55" s="318"/>
      <c r="H55" s="21"/>
      <c r="I55" s="21"/>
      <c r="J55" s="329"/>
      <c r="K55" s="365" t="s">
        <v>369</v>
      </c>
      <c r="L55" s="21"/>
      <c r="M55" s="21"/>
      <c r="N55" s="21"/>
      <c r="O55" s="21"/>
      <c r="P55" s="412" t="s">
        <v>370</v>
      </c>
      <c r="Q55" s="61"/>
    </row>
    <row r="56" spans="1:17" ht="12.75">
      <c r="A56" s="319"/>
      <c r="B56" s="180"/>
      <c r="C56" s="180"/>
      <c r="D56" s="180"/>
      <c r="E56" s="180"/>
      <c r="F56" s="180"/>
      <c r="G56" s="180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12.75">
      <c r="A57" s="319"/>
      <c r="B57" s="180"/>
      <c r="C57" s="180"/>
      <c r="D57" s="180"/>
      <c r="E57" s="180"/>
      <c r="F57" s="180"/>
      <c r="G57" s="180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18">
      <c r="A58" s="323" t="s">
        <v>360</v>
      </c>
      <c r="B58" s="307"/>
      <c r="C58" s="307"/>
      <c r="D58" s="308"/>
      <c r="E58" s="308"/>
      <c r="F58" s="309"/>
      <c r="G58" s="308"/>
      <c r="H58" s="21"/>
      <c r="I58" s="21"/>
      <c r="J58" s="21"/>
      <c r="K58" s="254">
        <f>K43</f>
        <v>0.0696</v>
      </c>
      <c r="L58" s="318" t="s">
        <v>358</v>
      </c>
      <c r="M58" s="21"/>
      <c r="N58" s="21"/>
      <c r="O58" s="21"/>
      <c r="P58" s="254">
        <f>P43</f>
        <v>3.94745</v>
      </c>
      <c r="Q58" s="410" t="s">
        <v>358</v>
      </c>
    </row>
    <row r="59" spans="1:17" ht="18">
      <c r="A59" s="324"/>
      <c r="B59" s="310"/>
      <c r="C59" s="310"/>
      <c r="D59" s="306"/>
      <c r="E59" s="306"/>
      <c r="F59" s="311"/>
      <c r="G59" s="306"/>
      <c r="H59" s="21"/>
      <c r="I59" s="21"/>
      <c r="J59" s="21"/>
      <c r="K59" s="254"/>
      <c r="L59" s="334"/>
      <c r="M59" s="21"/>
      <c r="N59" s="21"/>
      <c r="O59" s="21"/>
      <c r="P59" s="254"/>
      <c r="Q59" s="411"/>
    </row>
    <row r="60" spans="1:17" ht="18">
      <c r="A60" s="325" t="s">
        <v>359</v>
      </c>
      <c r="B60" s="312"/>
      <c r="C60" s="53"/>
      <c r="D60" s="306"/>
      <c r="E60" s="306"/>
      <c r="F60" s="313"/>
      <c r="G60" s="308"/>
      <c r="H60" s="21"/>
      <c r="I60" s="21"/>
      <c r="J60" s="21"/>
      <c r="K60" s="254">
        <f>-'STEPPED UP GENCO'!K51</f>
        <v>0.0034276599000000003</v>
      </c>
      <c r="L60" s="318" t="s">
        <v>358</v>
      </c>
      <c r="M60" s="21"/>
      <c r="N60" s="21"/>
      <c r="O60" s="21"/>
      <c r="P60" s="254">
        <f>-'STEPPED UP GENCO'!P51</f>
        <v>0.03978859490000001</v>
      </c>
      <c r="Q60" s="410" t="s">
        <v>358</v>
      </c>
    </row>
    <row r="61" spans="1:17" ht="12.75">
      <c r="A61" s="3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61"/>
    </row>
    <row r="62" spans="1:17" ht="12.75">
      <c r="A62" s="3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1"/>
    </row>
    <row r="63" spans="1:17" ht="12.75">
      <c r="A63" s="3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61"/>
    </row>
    <row r="64" spans="1:17" ht="23.25" customHeight="1">
      <c r="A64" s="320"/>
      <c r="B64" s="21"/>
      <c r="C64" s="21"/>
      <c r="D64" s="21"/>
      <c r="E64" s="21"/>
      <c r="F64" s="21"/>
      <c r="G64" s="21"/>
      <c r="H64" s="307"/>
      <c r="I64" s="307"/>
      <c r="J64" s="408" t="s">
        <v>361</v>
      </c>
      <c r="K64" s="256">
        <f>SUM(K58:K63)</f>
        <v>0.0730276599</v>
      </c>
      <c r="L64" s="335" t="s">
        <v>358</v>
      </c>
      <c r="M64" s="409"/>
      <c r="N64" s="409"/>
      <c r="O64" s="409"/>
      <c r="P64" s="256">
        <f>SUM(P58:P63)</f>
        <v>3.9872385949</v>
      </c>
      <c r="Q64" s="335" t="s">
        <v>358</v>
      </c>
    </row>
    <row r="65" spans="1:17" ht="13.5" thickBot="1">
      <c r="A65" s="32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215"/>
    </row>
  </sheetData>
  <sheetProtection/>
  <printOptions horizontalCentered="1"/>
  <pageMargins left="0.57" right="0.53" top="0.3937007874015748" bottom="0.3937007874015748" header="0.4" footer="0.38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50" zoomScaleNormal="85" zoomScaleSheetLayoutView="50" zoomScalePageLayoutView="0" workbookViewId="0" topLeftCell="A1">
      <selection activeCell="F40" sqref="F40"/>
    </sheetView>
  </sheetViews>
  <sheetFormatPr defaultColWidth="9.140625" defaultRowHeight="12.75"/>
  <cols>
    <col min="1" max="1" width="5.140625" style="0" customWidth="1"/>
    <col min="2" max="2" width="39.7109375" style="0" customWidth="1"/>
    <col min="3" max="3" width="14.8515625" style="0" bestFit="1" customWidth="1"/>
    <col min="4" max="4" width="15.28125" style="0" customWidth="1"/>
    <col min="5" max="5" width="24.421875" style="0" bestFit="1" customWidth="1"/>
    <col min="6" max="6" width="14.57421875" style="0" customWidth="1"/>
    <col min="7" max="8" width="12.140625" style="0" customWidth="1"/>
    <col min="9" max="9" width="10.00390625" style="0" customWidth="1"/>
    <col min="10" max="10" width="9.8515625" style="0" customWidth="1"/>
    <col min="11" max="11" width="14.00390625" style="0" customWidth="1"/>
    <col min="12" max="12" width="12.140625" style="0" customWidth="1"/>
    <col min="13" max="13" width="11.8515625" style="0" customWidth="1"/>
    <col min="14" max="14" width="12.00390625" style="0" customWidth="1"/>
    <col min="15" max="15" width="10.8515625" style="0" customWidth="1"/>
    <col min="16" max="16" width="14.7109375" style="0" customWidth="1"/>
    <col min="17" max="17" width="12.00390625" style="0" bestFit="1" customWidth="1"/>
  </cols>
  <sheetData>
    <row r="1" ht="26.25">
      <c r="A1" s="1" t="s">
        <v>257</v>
      </c>
    </row>
    <row r="2" spans="1:17" ht="16.5" customHeight="1">
      <c r="A2" s="448" t="s">
        <v>258</v>
      </c>
      <c r="Q2" s="355" t="str">
        <f>NDPL!Q1</f>
        <v>MAY 2010</v>
      </c>
    </row>
    <row r="3" spans="1:8" ht="23.25">
      <c r="A3" s="259" t="s">
        <v>308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1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01/06/10</v>
      </c>
      <c r="H5" s="41" t="str">
        <f>NDPL!H5</f>
        <v>INTIAL READING 01/05/10</v>
      </c>
      <c r="I5" s="41" t="s">
        <v>4</v>
      </c>
      <c r="J5" s="41" t="s">
        <v>5</v>
      </c>
      <c r="K5" s="42" t="s">
        <v>6</v>
      </c>
      <c r="L5" s="43" t="str">
        <f>NDPL!G5</f>
        <v>FINAL READING 01/06/10</v>
      </c>
      <c r="M5" s="41" t="str">
        <f>NDPL!H5</f>
        <v>INTIAL READING 01/05/10</v>
      </c>
      <c r="N5" s="41" t="s">
        <v>4</v>
      </c>
      <c r="O5" s="41" t="s">
        <v>5</v>
      </c>
      <c r="P5" s="42" t="s">
        <v>6</v>
      </c>
      <c r="Q5" s="42" t="s">
        <v>336</v>
      </c>
    </row>
    <row r="6" ht="14.25" thickBot="1" thickTop="1"/>
    <row r="7" spans="1:17" ht="19.5" customHeight="1" thickTop="1">
      <c r="A7" s="427"/>
      <c r="B7" s="428" t="s">
        <v>272</v>
      </c>
      <c r="C7" s="429"/>
      <c r="D7" s="429"/>
      <c r="E7" s="429"/>
      <c r="F7" s="430"/>
      <c r="G7" s="133"/>
      <c r="H7" s="126"/>
      <c r="I7" s="126"/>
      <c r="J7" s="126"/>
      <c r="K7" s="129"/>
      <c r="L7" s="135"/>
      <c r="M7" s="27"/>
      <c r="N7" s="27"/>
      <c r="O7" s="27"/>
      <c r="P7" s="37"/>
      <c r="Q7" s="208"/>
    </row>
    <row r="8" spans="1:17" ht="19.5" customHeight="1">
      <c r="A8" s="385"/>
      <c r="B8" s="431" t="s">
        <v>273</v>
      </c>
      <c r="C8" s="432"/>
      <c r="D8" s="432"/>
      <c r="E8" s="432"/>
      <c r="F8" s="433"/>
      <c r="G8" s="46"/>
      <c r="H8" s="52"/>
      <c r="I8" s="52"/>
      <c r="J8" s="52"/>
      <c r="K8" s="50"/>
      <c r="L8" s="136"/>
      <c r="M8" s="21"/>
      <c r="N8" s="21"/>
      <c r="O8" s="21"/>
      <c r="P8" s="137"/>
      <c r="Q8" s="209"/>
    </row>
    <row r="9" spans="1:17" ht="19.5" customHeight="1">
      <c r="A9" s="385">
        <v>1</v>
      </c>
      <c r="B9" s="434" t="s">
        <v>274</v>
      </c>
      <c r="C9" s="432">
        <v>4864796</v>
      </c>
      <c r="D9" s="432" t="s">
        <v>14</v>
      </c>
      <c r="E9" s="434" t="s">
        <v>377</v>
      </c>
      <c r="F9" s="433">
        <v>100</v>
      </c>
      <c r="G9" s="388">
        <v>55587</v>
      </c>
      <c r="H9" s="424">
        <v>55121</v>
      </c>
      <c r="I9" s="440">
        <f>G9-H9</f>
        <v>466</v>
      </c>
      <c r="J9" s="440">
        <f>$F9*I9</f>
        <v>46600</v>
      </c>
      <c r="K9" s="441">
        <f>J9/1000000</f>
        <v>0.0466</v>
      </c>
      <c r="L9" s="449">
        <v>65826</v>
      </c>
      <c r="M9" s="440">
        <v>60555</v>
      </c>
      <c r="N9" s="440">
        <f>L9-M9</f>
        <v>5271</v>
      </c>
      <c r="O9" s="440">
        <f>$F9*N9</f>
        <v>527100</v>
      </c>
      <c r="P9" s="441">
        <f>O9/1000000</f>
        <v>0.5271</v>
      </c>
      <c r="Q9" s="209"/>
    </row>
    <row r="10" spans="1:17" ht="19.5" customHeight="1">
      <c r="A10" s="385">
        <v>2</v>
      </c>
      <c r="B10" s="434" t="s">
        <v>275</v>
      </c>
      <c r="C10" s="432">
        <v>4864797</v>
      </c>
      <c r="D10" s="432" t="s">
        <v>14</v>
      </c>
      <c r="E10" s="434" t="s">
        <v>377</v>
      </c>
      <c r="F10" s="433">
        <v>100</v>
      </c>
      <c r="G10" s="388">
        <v>6999</v>
      </c>
      <c r="H10" s="424">
        <v>7102</v>
      </c>
      <c r="I10" s="440">
        <f>G10-H10</f>
        <v>-103</v>
      </c>
      <c r="J10" s="440">
        <f>$F10*I10</f>
        <v>-10300</v>
      </c>
      <c r="K10" s="441">
        <f>J10/1000000</f>
        <v>-0.0103</v>
      </c>
      <c r="L10" s="449">
        <v>838</v>
      </c>
      <c r="M10" s="440">
        <v>1053</v>
      </c>
      <c r="N10" s="440">
        <f>L10-M10</f>
        <v>-215</v>
      </c>
      <c r="O10" s="440">
        <f>$F10*N10</f>
        <v>-21500</v>
      </c>
      <c r="P10" s="441">
        <f>O10/1000000</f>
        <v>-0.0215</v>
      </c>
      <c r="Q10" s="209"/>
    </row>
    <row r="11" spans="1:17" ht="19.5" customHeight="1">
      <c r="A11" s="385">
        <v>3</v>
      </c>
      <c r="B11" s="434" t="s">
        <v>276</v>
      </c>
      <c r="C11" s="432">
        <v>4864818</v>
      </c>
      <c r="D11" s="432" t="s">
        <v>14</v>
      </c>
      <c r="E11" s="434" t="s">
        <v>377</v>
      </c>
      <c r="F11" s="433">
        <v>100</v>
      </c>
      <c r="G11" s="388">
        <v>119740</v>
      </c>
      <c r="H11" s="424">
        <v>118807</v>
      </c>
      <c r="I11" s="440">
        <f>G11-H11</f>
        <v>933</v>
      </c>
      <c r="J11" s="440">
        <f>$F11*I11</f>
        <v>93300</v>
      </c>
      <c r="K11" s="441">
        <f>J11/1000000</f>
        <v>0.0933</v>
      </c>
      <c r="L11" s="449">
        <v>73609</v>
      </c>
      <c r="M11" s="440">
        <v>64648</v>
      </c>
      <c r="N11" s="440">
        <f>L11-M11</f>
        <v>8961</v>
      </c>
      <c r="O11" s="440">
        <f>$F11*N11</f>
        <v>896100</v>
      </c>
      <c r="P11" s="441">
        <f>O11/1000000</f>
        <v>0.8961</v>
      </c>
      <c r="Q11" s="209"/>
    </row>
    <row r="12" spans="1:17" ht="19.5" customHeight="1">
      <c r="A12" s="385">
        <v>4</v>
      </c>
      <c r="B12" s="434" t="s">
        <v>277</v>
      </c>
      <c r="C12" s="432">
        <v>4864842</v>
      </c>
      <c r="D12" s="432" t="s">
        <v>14</v>
      </c>
      <c r="E12" s="434" t="s">
        <v>377</v>
      </c>
      <c r="F12" s="435">
        <v>1000</v>
      </c>
      <c r="G12" s="388">
        <v>9075</v>
      </c>
      <c r="H12" s="424">
        <v>9060</v>
      </c>
      <c r="I12" s="440">
        <f>G12-H12</f>
        <v>15</v>
      </c>
      <c r="J12" s="440">
        <f>$F12*I12</f>
        <v>15000</v>
      </c>
      <c r="K12" s="441">
        <f>J12/1000000</f>
        <v>0.015</v>
      </c>
      <c r="L12" s="449">
        <v>15202</v>
      </c>
      <c r="M12" s="440">
        <v>14851</v>
      </c>
      <c r="N12" s="440">
        <f>L12-M12</f>
        <v>351</v>
      </c>
      <c r="O12" s="440">
        <f>$F12*N12</f>
        <v>351000</v>
      </c>
      <c r="P12" s="441">
        <f>O12/1000000</f>
        <v>0.351</v>
      </c>
      <c r="Q12" s="209"/>
    </row>
    <row r="13" spans="1:17" ht="19.5" customHeight="1">
      <c r="A13" s="385"/>
      <c r="B13" s="431" t="s">
        <v>278</v>
      </c>
      <c r="C13" s="432"/>
      <c r="D13" s="432"/>
      <c r="E13" s="432"/>
      <c r="F13" s="433"/>
      <c r="G13" s="388"/>
      <c r="H13" s="424"/>
      <c r="I13" s="424"/>
      <c r="J13" s="424"/>
      <c r="K13" s="442"/>
      <c r="L13" s="450"/>
      <c r="M13" s="451"/>
      <c r="N13" s="451"/>
      <c r="O13" s="451"/>
      <c r="P13" s="452"/>
      <c r="Q13" s="209"/>
    </row>
    <row r="14" spans="1:17" ht="19.5" customHeight="1">
      <c r="A14" s="385"/>
      <c r="B14" s="431"/>
      <c r="C14" s="432"/>
      <c r="D14" s="432"/>
      <c r="E14" s="432"/>
      <c r="F14" s="433"/>
      <c r="G14" s="388"/>
      <c r="H14" s="424"/>
      <c r="I14" s="424"/>
      <c r="J14" s="424"/>
      <c r="K14" s="442"/>
      <c r="L14" s="450"/>
      <c r="M14" s="451"/>
      <c r="N14" s="451"/>
      <c r="O14" s="451"/>
      <c r="P14" s="452"/>
      <c r="Q14" s="209"/>
    </row>
    <row r="15" spans="1:17" ht="19.5" customHeight="1">
      <c r="A15" s="385">
        <v>5</v>
      </c>
      <c r="B15" s="434" t="s">
        <v>279</v>
      </c>
      <c r="C15" s="432">
        <v>4864880</v>
      </c>
      <c r="D15" s="432" t="s">
        <v>14</v>
      </c>
      <c r="E15" s="434" t="s">
        <v>377</v>
      </c>
      <c r="F15" s="433">
        <v>-500</v>
      </c>
      <c r="G15" s="388">
        <v>994835</v>
      </c>
      <c r="H15" s="424">
        <v>994844</v>
      </c>
      <c r="I15" s="440">
        <f>G15-H15</f>
        <v>-9</v>
      </c>
      <c r="J15" s="440">
        <f>$F15*I15</f>
        <v>4500</v>
      </c>
      <c r="K15" s="441">
        <f>J15/1000000</f>
        <v>0.0045</v>
      </c>
      <c r="L15" s="449">
        <v>973489</v>
      </c>
      <c r="M15" s="440">
        <v>977097</v>
      </c>
      <c r="N15" s="440">
        <f>L15-M15</f>
        <v>-3608</v>
      </c>
      <c r="O15" s="440">
        <f>$F15*N15</f>
        <v>1804000</v>
      </c>
      <c r="P15" s="441">
        <f>O15/1000000</f>
        <v>1.804</v>
      </c>
      <c r="Q15" s="209"/>
    </row>
    <row r="16" spans="1:17" ht="19.5" customHeight="1">
      <c r="A16" s="385">
        <v>6</v>
      </c>
      <c r="B16" s="434" t="s">
        <v>280</v>
      </c>
      <c r="C16" s="432">
        <v>4864881</v>
      </c>
      <c r="D16" s="432" t="s">
        <v>14</v>
      </c>
      <c r="E16" s="434" t="s">
        <v>377</v>
      </c>
      <c r="F16" s="433">
        <v>-500</v>
      </c>
      <c r="G16" s="388">
        <v>996386</v>
      </c>
      <c r="H16" s="424">
        <v>996458</v>
      </c>
      <c r="I16" s="440">
        <f>G16-H16</f>
        <v>-72</v>
      </c>
      <c r="J16" s="440">
        <f>$F16*I16</f>
        <v>36000</v>
      </c>
      <c r="K16" s="441">
        <f>J16/1000000</f>
        <v>0.036</v>
      </c>
      <c r="L16" s="449">
        <v>992413</v>
      </c>
      <c r="M16" s="440">
        <v>992769</v>
      </c>
      <c r="N16" s="440">
        <f>L16-M16</f>
        <v>-356</v>
      </c>
      <c r="O16" s="440">
        <f>$F16*N16</f>
        <v>178000</v>
      </c>
      <c r="P16" s="441">
        <f>O16/1000000</f>
        <v>0.178</v>
      </c>
      <c r="Q16" s="209"/>
    </row>
    <row r="17" spans="1:17" ht="19.5" customHeight="1">
      <c r="A17" s="385">
        <v>7</v>
      </c>
      <c r="B17" s="434" t="s">
        <v>295</v>
      </c>
      <c r="C17" s="432">
        <v>4902572</v>
      </c>
      <c r="D17" s="432" t="s">
        <v>14</v>
      </c>
      <c r="E17" s="434" t="s">
        <v>377</v>
      </c>
      <c r="F17" s="433">
        <v>300</v>
      </c>
      <c r="G17" s="388">
        <v>999990</v>
      </c>
      <c r="H17" s="424">
        <v>999990</v>
      </c>
      <c r="I17" s="440">
        <f>G17-H17</f>
        <v>0</v>
      </c>
      <c r="J17" s="440">
        <f>$F17*I17</f>
        <v>0</v>
      </c>
      <c r="K17" s="441">
        <f>J17/1000000</f>
        <v>0</v>
      </c>
      <c r="L17" s="449">
        <v>999905</v>
      </c>
      <c r="M17" s="440">
        <v>999907</v>
      </c>
      <c r="N17" s="440">
        <f>L17-M17</f>
        <v>-2</v>
      </c>
      <c r="O17" s="440">
        <f>$F17*N17</f>
        <v>-600</v>
      </c>
      <c r="P17" s="441">
        <f>O17/1000000</f>
        <v>-0.0006</v>
      </c>
      <c r="Q17" s="209"/>
    </row>
    <row r="18" spans="1:17" ht="19.5" customHeight="1">
      <c r="A18" s="385"/>
      <c r="B18" s="431"/>
      <c r="C18" s="432"/>
      <c r="D18" s="432"/>
      <c r="E18" s="434"/>
      <c r="F18" s="433"/>
      <c r="G18" s="130"/>
      <c r="H18" s="118"/>
      <c r="I18" s="52"/>
      <c r="J18" s="52"/>
      <c r="K18" s="134"/>
      <c r="L18" s="453"/>
      <c r="M18" s="23"/>
      <c r="N18" s="23"/>
      <c r="O18" s="23"/>
      <c r="P18" s="30"/>
      <c r="Q18" s="209"/>
    </row>
    <row r="19" spans="1:17" ht="19.5" customHeight="1">
      <c r="A19" s="385"/>
      <c r="B19" s="431"/>
      <c r="C19" s="432"/>
      <c r="D19" s="432"/>
      <c r="E19" s="434"/>
      <c r="F19" s="433"/>
      <c r="G19" s="130"/>
      <c r="H19" s="118"/>
      <c r="I19" s="52"/>
      <c r="J19" s="52"/>
      <c r="K19" s="134"/>
      <c r="L19" s="453"/>
      <c r="M19" s="23"/>
      <c r="N19" s="23"/>
      <c r="O19" s="23"/>
      <c r="P19" s="30"/>
      <c r="Q19" s="209"/>
    </row>
    <row r="20" spans="1:17" ht="19.5" customHeight="1">
      <c r="A20" s="385"/>
      <c r="B20" s="434"/>
      <c r="C20" s="432"/>
      <c r="D20" s="432"/>
      <c r="E20" s="434"/>
      <c r="F20" s="433"/>
      <c r="G20" s="130"/>
      <c r="H20" s="118"/>
      <c r="I20" s="52"/>
      <c r="J20" s="52"/>
      <c r="K20" s="134"/>
      <c r="L20" s="453"/>
      <c r="M20" s="23"/>
      <c r="N20" s="23"/>
      <c r="O20" s="23"/>
      <c r="P20" s="30"/>
      <c r="Q20" s="209"/>
    </row>
    <row r="21" spans="1:17" ht="19.5" customHeight="1">
      <c r="A21" s="385"/>
      <c r="B21" s="431" t="s">
        <v>281</v>
      </c>
      <c r="C21" s="432"/>
      <c r="D21" s="432"/>
      <c r="E21" s="434"/>
      <c r="F21" s="436"/>
      <c r="G21" s="130"/>
      <c r="H21" s="118"/>
      <c r="I21" s="49"/>
      <c r="J21" s="53"/>
      <c r="K21" s="444">
        <f>SUM(K9:K20)</f>
        <v>0.18510000000000001</v>
      </c>
      <c r="L21" s="454"/>
      <c r="M21" s="451"/>
      <c r="N21" s="451"/>
      <c r="O21" s="451"/>
      <c r="P21" s="445">
        <f>SUM(P9:P20)</f>
        <v>3.7341</v>
      </c>
      <c r="Q21" s="209"/>
    </row>
    <row r="22" spans="1:17" ht="19.5" customHeight="1">
      <c r="A22" s="385"/>
      <c r="B22" s="431" t="s">
        <v>282</v>
      </c>
      <c r="C22" s="432"/>
      <c r="D22" s="432"/>
      <c r="E22" s="434"/>
      <c r="F22" s="436"/>
      <c r="G22" s="130"/>
      <c r="H22" s="118"/>
      <c r="I22" s="49"/>
      <c r="J22" s="49"/>
      <c r="K22" s="134"/>
      <c r="L22" s="453"/>
      <c r="M22" s="23"/>
      <c r="N22" s="23"/>
      <c r="O22" s="23"/>
      <c r="P22" s="30"/>
      <c r="Q22" s="209"/>
    </row>
    <row r="23" spans="1:17" ht="19.5" customHeight="1">
      <c r="A23" s="385"/>
      <c r="B23" s="431" t="s">
        <v>283</v>
      </c>
      <c r="C23" s="432"/>
      <c r="D23" s="432"/>
      <c r="E23" s="434"/>
      <c r="F23" s="436"/>
      <c r="G23" s="130"/>
      <c r="H23" s="118"/>
      <c r="I23" s="49"/>
      <c r="J23" s="49"/>
      <c r="K23" s="134"/>
      <c r="L23" s="453"/>
      <c r="M23" s="23"/>
      <c r="N23" s="23"/>
      <c r="O23" s="23"/>
      <c r="P23" s="30"/>
      <c r="Q23" s="209"/>
    </row>
    <row r="24" spans="1:17" ht="19.5" customHeight="1">
      <c r="A24" s="385">
        <v>8</v>
      </c>
      <c r="B24" s="434" t="s">
        <v>284</v>
      </c>
      <c r="C24" s="432">
        <v>4864794</v>
      </c>
      <c r="D24" s="432" t="s">
        <v>14</v>
      </c>
      <c r="E24" s="434" t="s">
        <v>377</v>
      </c>
      <c r="F24" s="433">
        <v>100</v>
      </c>
      <c r="G24" s="388">
        <v>967686</v>
      </c>
      <c r="H24" s="424">
        <v>967637</v>
      </c>
      <c r="I24" s="440">
        <f>G24-H24</f>
        <v>49</v>
      </c>
      <c r="J24" s="440">
        <f>$F24*I24</f>
        <v>4900</v>
      </c>
      <c r="K24" s="441">
        <f>J24/1000000</f>
        <v>0.0049</v>
      </c>
      <c r="L24" s="449">
        <v>992715</v>
      </c>
      <c r="M24" s="440">
        <v>992968</v>
      </c>
      <c r="N24" s="440">
        <f>L24-M24</f>
        <v>-253</v>
      </c>
      <c r="O24" s="440">
        <f>$F24*N24</f>
        <v>-25300</v>
      </c>
      <c r="P24" s="441">
        <f>O24/1000000</f>
        <v>-0.0253</v>
      </c>
      <c r="Q24" s="209"/>
    </row>
    <row r="25" spans="1:17" ht="19.5" customHeight="1">
      <c r="A25" s="385">
        <v>9</v>
      </c>
      <c r="B25" s="434" t="s">
        <v>285</v>
      </c>
      <c r="C25" s="432">
        <v>4864795</v>
      </c>
      <c r="D25" s="432" t="s">
        <v>14</v>
      </c>
      <c r="E25" s="434" t="s">
        <v>377</v>
      </c>
      <c r="F25" s="433">
        <v>100</v>
      </c>
      <c r="G25" s="388">
        <v>961213</v>
      </c>
      <c r="H25" s="424">
        <v>961545</v>
      </c>
      <c r="I25" s="440">
        <f>G25-H25</f>
        <v>-332</v>
      </c>
      <c r="J25" s="440">
        <f>$F25*I25</f>
        <v>-33200</v>
      </c>
      <c r="K25" s="441">
        <f>J25/1000000</f>
        <v>-0.0332</v>
      </c>
      <c r="L25" s="449">
        <v>938399</v>
      </c>
      <c r="M25" s="440">
        <v>940666</v>
      </c>
      <c r="N25" s="440">
        <f>L25-M25</f>
        <v>-2267</v>
      </c>
      <c r="O25" s="440">
        <f>$F25*N25</f>
        <v>-226700</v>
      </c>
      <c r="P25" s="441">
        <f>O25/1000000</f>
        <v>-0.2267</v>
      </c>
      <c r="Q25" s="209"/>
    </row>
    <row r="26" spans="1:17" ht="19.5" customHeight="1">
      <c r="A26" s="385"/>
      <c r="B26" s="431"/>
      <c r="C26" s="432"/>
      <c r="D26" s="432"/>
      <c r="E26" s="434"/>
      <c r="F26" s="433"/>
      <c r="G26" s="130"/>
      <c r="H26" s="118"/>
      <c r="I26" s="52"/>
      <c r="J26" s="52"/>
      <c r="K26" s="134"/>
      <c r="L26" s="453"/>
      <c r="M26" s="23"/>
      <c r="N26" s="23"/>
      <c r="O26" s="23"/>
      <c r="P26" s="30"/>
      <c r="Q26" s="209"/>
    </row>
    <row r="27" spans="1:17" ht="19.5" customHeight="1">
      <c r="A27" s="385"/>
      <c r="B27" s="434"/>
      <c r="C27" s="432"/>
      <c r="D27" s="432"/>
      <c r="E27" s="434"/>
      <c r="F27" s="433"/>
      <c r="G27" s="130"/>
      <c r="H27" s="118"/>
      <c r="I27" s="52"/>
      <c r="J27" s="52"/>
      <c r="K27" s="134"/>
      <c r="L27" s="453"/>
      <c r="M27" s="23"/>
      <c r="N27" s="23"/>
      <c r="O27" s="23"/>
      <c r="P27" s="30"/>
      <c r="Q27" s="209"/>
    </row>
    <row r="28" spans="1:17" ht="19.5" customHeight="1">
      <c r="A28" s="385"/>
      <c r="B28" s="431" t="s">
        <v>286</v>
      </c>
      <c r="C28" s="434"/>
      <c r="D28" s="432"/>
      <c r="E28" s="434"/>
      <c r="F28" s="436"/>
      <c r="G28" s="130"/>
      <c r="H28" s="118"/>
      <c r="I28" s="49"/>
      <c r="J28" s="53"/>
      <c r="K28" s="445">
        <f>SUM(K24:K27)</f>
        <v>-0.0283</v>
      </c>
      <c r="L28" s="454"/>
      <c r="M28" s="451"/>
      <c r="N28" s="451"/>
      <c r="O28" s="451"/>
      <c r="P28" s="445">
        <f>SUM(P24:P27)</f>
        <v>-0.252</v>
      </c>
      <c r="Q28" s="209"/>
    </row>
    <row r="29" spans="1:17" ht="19.5" customHeight="1">
      <c r="A29" s="385"/>
      <c r="B29" s="431" t="s">
        <v>287</v>
      </c>
      <c r="C29" s="432"/>
      <c r="D29" s="432"/>
      <c r="E29" s="432"/>
      <c r="F29" s="433"/>
      <c r="G29" s="130"/>
      <c r="H29" s="118"/>
      <c r="I29" s="52"/>
      <c r="J29" s="48"/>
      <c r="K29" s="134"/>
      <c r="L29" s="453"/>
      <c r="M29" s="23"/>
      <c r="N29" s="23"/>
      <c r="O29" s="23"/>
      <c r="P29" s="30"/>
      <c r="Q29" s="209"/>
    </row>
    <row r="30" spans="1:17" ht="19.5" customHeight="1">
      <c r="A30" s="385"/>
      <c r="B30" s="431" t="s">
        <v>283</v>
      </c>
      <c r="C30" s="432"/>
      <c r="D30" s="432"/>
      <c r="E30" s="432"/>
      <c r="F30" s="433"/>
      <c r="G30" s="130"/>
      <c r="H30" s="118"/>
      <c r="I30" s="52"/>
      <c r="J30" s="48"/>
      <c r="K30" s="134"/>
      <c r="L30" s="453"/>
      <c r="M30" s="23"/>
      <c r="N30" s="23"/>
      <c r="O30" s="23"/>
      <c r="P30" s="30"/>
      <c r="Q30" s="209"/>
    </row>
    <row r="31" spans="1:17" ht="19.5" customHeight="1">
      <c r="A31" s="385">
        <v>10</v>
      </c>
      <c r="B31" s="434" t="s">
        <v>288</v>
      </c>
      <c r="C31" s="432">
        <v>4864819</v>
      </c>
      <c r="D31" s="432" t="s">
        <v>14</v>
      </c>
      <c r="E31" s="434" t="s">
        <v>377</v>
      </c>
      <c r="F31" s="437">
        <v>100</v>
      </c>
      <c r="G31" s="388">
        <v>122746</v>
      </c>
      <c r="H31" s="424">
        <v>121273</v>
      </c>
      <c r="I31" s="440">
        <f>G31-H31</f>
        <v>1473</v>
      </c>
      <c r="J31" s="440">
        <f>$F31*I31</f>
        <v>147300</v>
      </c>
      <c r="K31" s="441">
        <f>J31/1000000</f>
        <v>0.1473</v>
      </c>
      <c r="L31" s="449">
        <v>227314</v>
      </c>
      <c r="M31" s="440">
        <v>214505</v>
      </c>
      <c r="N31" s="440">
        <f>L31-M31</f>
        <v>12809</v>
      </c>
      <c r="O31" s="440">
        <f>$F31*N31</f>
        <v>1280900</v>
      </c>
      <c r="P31" s="441">
        <f>O31/1000000</f>
        <v>1.2809</v>
      </c>
      <c r="Q31" s="209"/>
    </row>
    <row r="32" spans="1:17" ht="19.5" customHeight="1">
      <c r="A32" s="385">
        <v>11</v>
      </c>
      <c r="B32" s="434" t="s">
        <v>289</v>
      </c>
      <c r="C32" s="432">
        <v>4864801</v>
      </c>
      <c r="D32" s="432" t="s">
        <v>14</v>
      </c>
      <c r="E32" s="434" t="s">
        <v>377</v>
      </c>
      <c r="F32" s="437">
        <v>200</v>
      </c>
      <c r="G32" s="388">
        <v>22176</v>
      </c>
      <c r="H32" s="424">
        <v>22077</v>
      </c>
      <c r="I32" s="440">
        <f>G32-H32</f>
        <v>99</v>
      </c>
      <c r="J32" s="440">
        <f>$F32*I32</f>
        <v>19800</v>
      </c>
      <c r="K32" s="441">
        <f>J32/1000000</f>
        <v>0.0198</v>
      </c>
      <c r="L32" s="449">
        <v>35232</v>
      </c>
      <c r="M32" s="440">
        <v>33967</v>
      </c>
      <c r="N32" s="440">
        <f>L32-M32</f>
        <v>1265</v>
      </c>
      <c r="O32" s="440">
        <f>$F32*N32</f>
        <v>253000</v>
      </c>
      <c r="P32" s="441">
        <f>O32/1000000</f>
        <v>0.253</v>
      </c>
      <c r="Q32" s="209"/>
    </row>
    <row r="33" spans="1:17" ht="19.5" customHeight="1">
      <c r="A33" s="385">
        <v>12</v>
      </c>
      <c r="B33" s="434" t="s">
        <v>290</v>
      </c>
      <c r="C33" s="432">
        <v>4864820</v>
      </c>
      <c r="D33" s="432" t="s">
        <v>14</v>
      </c>
      <c r="E33" s="434" t="s">
        <v>377</v>
      </c>
      <c r="F33" s="437">
        <v>100</v>
      </c>
      <c r="G33" s="388">
        <v>13520</v>
      </c>
      <c r="H33" s="424">
        <v>13383</v>
      </c>
      <c r="I33" s="440">
        <f>G33-H33</f>
        <v>137</v>
      </c>
      <c r="J33" s="440">
        <f>$F33*I33</f>
        <v>13700</v>
      </c>
      <c r="K33" s="441">
        <f>J33/1000000</f>
        <v>0.0137</v>
      </c>
      <c r="L33" s="449">
        <v>61146</v>
      </c>
      <c r="M33" s="440">
        <v>58838</v>
      </c>
      <c r="N33" s="440">
        <f>L33-M33</f>
        <v>2308</v>
      </c>
      <c r="O33" s="440">
        <f>$F33*N33</f>
        <v>230800</v>
      </c>
      <c r="P33" s="441">
        <f>O33/1000000</f>
        <v>0.2308</v>
      </c>
      <c r="Q33" s="209"/>
    </row>
    <row r="34" spans="1:17" ht="19.5" customHeight="1">
      <c r="A34" s="385">
        <v>13</v>
      </c>
      <c r="B34" s="434" t="s">
        <v>291</v>
      </c>
      <c r="C34" s="432">
        <v>4865168</v>
      </c>
      <c r="D34" s="432" t="s">
        <v>14</v>
      </c>
      <c r="E34" s="434" t="s">
        <v>377</v>
      </c>
      <c r="F34" s="437">
        <v>1000</v>
      </c>
      <c r="G34" s="388">
        <v>993707</v>
      </c>
      <c r="H34" s="424">
        <v>993744</v>
      </c>
      <c r="I34" s="440">
        <f>G34-H34</f>
        <v>-37</v>
      </c>
      <c r="J34" s="440">
        <f>$F34*I34</f>
        <v>-37000</v>
      </c>
      <c r="K34" s="441">
        <f>J34/1000000</f>
        <v>-0.037</v>
      </c>
      <c r="L34" s="449">
        <v>997454</v>
      </c>
      <c r="M34" s="440">
        <v>997498</v>
      </c>
      <c r="N34" s="440">
        <f>L34-M34</f>
        <v>-44</v>
      </c>
      <c r="O34" s="440">
        <f>$F34*N34</f>
        <v>-44000</v>
      </c>
      <c r="P34" s="441">
        <f>O34/1000000</f>
        <v>-0.044</v>
      </c>
      <c r="Q34" s="209"/>
    </row>
    <row r="35" spans="1:17" ht="19.5" customHeight="1">
      <c r="A35" s="385">
        <v>14</v>
      </c>
      <c r="B35" s="434" t="s">
        <v>292</v>
      </c>
      <c r="C35" s="432">
        <v>4864802</v>
      </c>
      <c r="D35" s="432" t="s">
        <v>14</v>
      </c>
      <c r="E35" s="434" t="s">
        <v>377</v>
      </c>
      <c r="F35" s="437">
        <v>100</v>
      </c>
      <c r="G35" s="388">
        <v>990304</v>
      </c>
      <c r="H35" s="424">
        <v>990361</v>
      </c>
      <c r="I35" s="440">
        <f>G35-H35</f>
        <v>-57</v>
      </c>
      <c r="J35" s="440">
        <f>$F35*I35</f>
        <v>-5700</v>
      </c>
      <c r="K35" s="441">
        <f>J35/1000000</f>
        <v>-0.0057</v>
      </c>
      <c r="L35" s="449">
        <v>8684</v>
      </c>
      <c r="M35" s="440">
        <v>8994</v>
      </c>
      <c r="N35" s="440">
        <f>L35-M35</f>
        <v>-310</v>
      </c>
      <c r="O35" s="440">
        <f>$F35*N35</f>
        <v>-31000</v>
      </c>
      <c r="P35" s="441">
        <f>O35/1000000</f>
        <v>-0.031</v>
      </c>
      <c r="Q35" s="209"/>
    </row>
    <row r="36" spans="1:17" ht="19.5" customHeight="1">
      <c r="A36" s="385"/>
      <c r="B36" s="431" t="s">
        <v>278</v>
      </c>
      <c r="C36" s="432"/>
      <c r="D36" s="432"/>
      <c r="E36" s="432"/>
      <c r="F36" s="433"/>
      <c r="G36" s="388"/>
      <c r="H36" s="424"/>
      <c r="I36" s="424"/>
      <c r="J36" s="443"/>
      <c r="K36" s="442"/>
      <c r="L36" s="450"/>
      <c r="M36" s="451"/>
      <c r="N36" s="451"/>
      <c r="O36" s="451"/>
      <c r="P36" s="452"/>
      <c r="Q36" s="209"/>
    </row>
    <row r="37" spans="1:17" ht="19.5" customHeight="1">
      <c r="A37" s="385">
        <v>15</v>
      </c>
      <c r="B37" s="434" t="s">
        <v>293</v>
      </c>
      <c r="C37" s="432">
        <v>4864882</v>
      </c>
      <c r="D37" s="432" t="s">
        <v>14</v>
      </c>
      <c r="E37" s="434" t="s">
        <v>377</v>
      </c>
      <c r="F37" s="437">
        <v>-500</v>
      </c>
      <c r="G37" s="388">
        <v>997102</v>
      </c>
      <c r="H37" s="424">
        <v>997132</v>
      </c>
      <c r="I37" s="440">
        <f>G37-H37</f>
        <v>-30</v>
      </c>
      <c r="J37" s="440">
        <f>$F37*I37</f>
        <v>15000</v>
      </c>
      <c r="K37" s="441">
        <f>J37/1000000</f>
        <v>0.015</v>
      </c>
      <c r="L37" s="449">
        <v>996372</v>
      </c>
      <c r="M37" s="440">
        <v>996646</v>
      </c>
      <c r="N37" s="440">
        <f>L37-M37</f>
        <v>-274</v>
      </c>
      <c r="O37" s="440">
        <f>$F37*N37</f>
        <v>137000</v>
      </c>
      <c r="P37" s="441">
        <f>O37/1000000</f>
        <v>0.137</v>
      </c>
      <c r="Q37" s="209"/>
    </row>
    <row r="38" spans="1:17" ht="19.5" customHeight="1">
      <c r="A38" s="385">
        <v>16</v>
      </c>
      <c r="B38" s="434" t="s">
        <v>296</v>
      </c>
      <c r="C38" s="432">
        <v>4902572</v>
      </c>
      <c r="D38" s="432" t="s">
        <v>14</v>
      </c>
      <c r="E38" s="434" t="s">
        <v>377</v>
      </c>
      <c r="F38" s="437">
        <v>-300</v>
      </c>
      <c r="G38" s="388">
        <v>999990</v>
      </c>
      <c r="H38" s="424">
        <v>999990</v>
      </c>
      <c r="I38" s="440">
        <f>G38-H38</f>
        <v>0</v>
      </c>
      <c r="J38" s="440">
        <f>$F38*I38</f>
        <v>0</v>
      </c>
      <c r="K38" s="441">
        <f>J38/1000000</f>
        <v>0</v>
      </c>
      <c r="L38" s="449">
        <v>999905</v>
      </c>
      <c r="M38" s="440">
        <v>999907</v>
      </c>
      <c r="N38" s="440">
        <f>L38-M38</f>
        <v>-2</v>
      </c>
      <c r="O38" s="440">
        <f>$F38*N38</f>
        <v>600</v>
      </c>
      <c r="P38" s="441">
        <f>O38/1000000</f>
        <v>0.0006</v>
      </c>
      <c r="Q38" s="209"/>
    </row>
    <row r="39" spans="1:17" ht="19.5" customHeight="1">
      <c r="A39" s="385"/>
      <c r="B39" s="431"/>
      <c r="C39" s="432"/>
      <c r="D39" s="432"/>
      <c r="E39" s="434"/>
      <c r="F39" s="432"/>
      <c r="G39" s="130"/>
      <c r="H39" s="52"/>
      <c r="I39" s="83"/>
      <c r="J39" s="83"/>
      <c r="K39" s="83"/>
      <c r="L39" s="46"/>
      <c r="M39" s="83"/>
      <c r="N39" s="83"/>
      <c r="O39" s="83"/>
      <c r="P39" s="85"/>
      <c r="Q39" s="209"/>
    </row>
    <row r="40" spans="1:17" ht="19.5" customHeight="1">
      <c r="A40" s="385"/>
      <c r="B40" s="431"/>
      <c r="C40" s="432"/>
      <c r="D40" s="432"/>
      <c r="E40" s="434"/>
      <c r="F40" s="432"/>
      <c r="G40" s="130"/>
      <c r="H40" s="52"/>
      <c r="I40" s="52"/>
      <c r="J40" s="52"/>
      <c r="K40" s="138"/>
      <c r="L40" s="46"/>
      <c r="M40" s="23"/>
      <c r="N40" s="23"/>
      <c r="O40" s="23"/>
      <c r="P40" s="30"/>
      <c r="Q40" s="209"/>
    </row>
    <row r="41" spans="1:17" ht="19.5" customHeight="1" thickBot="1">
      <c r="A41" s="438"/>
      <c r="B41" s="439" t="s">
        <v>294</v>
      </c>
      <c r="C41" s="439"/>
      <c r="D41" s="439"/>
      <c r="E41" s="439"/>
      <c r="F41" s="439"/>
      <c r="G41" s="140"/>
      <c r="H41" s="139"/>
      <c r="I41" s="139"/>
      <c r="J41" s="139"/>
      <c r="K41" s="446">
        <f>SUM(K31:K40)</f>
        <v>0.15309999999999996</v>
      </c>
      <c r="L41" s="455"/>
      <c r="M41" s="456"/>
      <c r="N41" s="456"/>
      <c r="O41" s="456"/>
      <c r="P41" s="447">
        <f>SUM(P31:P40)</f>
        <v>1.8273</v>
      </c>
      <c r="Q41" s="210"/>
    </row>
    <row r="42" spans="1:16" ht="13.5" thickTop="1">
      <c r="A42" s="66"/>
      <c r="B42" s="2"/>
      <c r="C42" s="127"/>
      <c r="D42" s="66"/>
      <c r="E42" s="127"/>
      <c r="F42" s="10"/>
      <c r="G42" s="10"/>
      <c r="H42" s="10"/>
      <c r="I42" s="10"/>
      <c r="J42" s="10"/>
      <c r="K42" s="11"/>
      <c r="L42" s="457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11:16" ht="12.75">
      <c r="K44" s="19"/>
      <c r="L44" s="19"/>
      <c r="M44" s="19"/>
      <c r="N44" s="19"/>
      <c r="O44" s="19"/>
      <c r="P44" s="19"/>
    </row>
    <row r="45" spans="2:16" ht="21.75">
      <c r="B45" s="261" t="s">
        <v>362</v>
      </c>
      <c r="K45" s="459">
        <f>K21</f>
        <v>0.18510000000000001</v>
      </c>
      <c r="L45" s="458"/>
      <c r="M45" s="458"/>
      <c r="N45" s="458"/>
      <c r="O45" s="458"/>
      <c r="P45" s="459">
        <f>P21</f>
        <v>3.7341</v>
      </c>
    </row>
    <row r="46" spans="2:16" ht="21.75">
      <c r="B46" s="261" t="s">
        <v>363</v>
      </c>
      <c r="K46" s="459">
        <f>K28</f>
        <v>-0.0283</v>
      </c>
      <c r="L46" s="458"/>
      <c r="M46" s="458"/>
      <c r="N46" s="458"/>
      <c r="O46" s="458"/>
      <c r="P46" s="459">
        <f>P28</f>
        <v>-0.252</v>
      </c>
    </row>
    <row r="47" spans="2:16" ht="21.75">
      <c r="B47" s="261" t="s">
        <v>364</v>
      </c>
      <c r="K47" s="459">
        <f>K41</f>
        <v>0.15309999999999996</v>
      </c>
      <c r="L47" s="458"/>
      <c r="M47" s="458"/>
      <c r="N47" s="458"/>
      <c r="O47" s="458"/>
      <c r="P47" s="459">
        <f>P41</f>
        <v>1.8273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70" zoomScaleSheetLayoutView="70" zoomScalePageLayoutView="0" workbookViewId="0" topLeftCell="A1">
      <selection activeCell="L2" sqref="L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3.7109375" style="0" customWidth="1"/>
    <col min="6" max="6" width="12.28125" style="0" customWidth="1"/>
    <col min="7" max="7" width="13.7109375" style="0" customWidth="1"/>
    <col min="8" max="8" width="13.8515625" style="0" customWidth="1"/>
    <col min="9" max="9" width="12.00390625" style="0" customWidth="1"/>
    <col min="10" max="10" width="12.8515625" style="0" customWidth="1"/>
    <col min="11" max="11" width="12.28125" style="0" customWidth="1"/>
    <col min="12" max="12" width="13.7109375" style="0" customWidth="1"/>
    <col min="13" max="13" width="12.28125" style="0" customWidth="1"/>
    <col min="14" max="14" width="11.00390625" style="0" customWidth="1"/>
    <col min="15" max="15" width="11.57421875" style="0" customWidth="1"/>
    <col min="16" max="16" width="12.57421875" style="0" customWidth="1"/>
  </cols>
  <sheetData>
    <row r="1" ht="26.25">
      <c r="A1" s="1" t="s">
        <v>257</v>
      </c>
    </row>
    <row r="2" spans="1:16" ht="12.75">
      <c r="A2" s="2" t="s">
        <v>258</v>
      </c>
      <c r="P2" s="355" t="str">
        <f>NDPL!Q1</f>
        <v>MAY 2010</v>
      </c>
    </row>
    <row r="3" spans="1:9" ht="18">
      <c r="A3" s="100" t="s">
        <v>382</v>
      </c>
      <c r="B3" s="257"/>
      <c r="C3" s="368"/>
      <c r="D3" s="369"/>
      <c r="E3" s="369"/>
      <c r="F3" s="368"/>
      <c r="G3" s="368"/>
      <c r="H3" s="368"/>
      <c r="I3" s="368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6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01/06/10</v>
      </c>
      <c r="H5" s="41" t="str">
        <f>NDPL!H5</f>
        <v>INTIAL READING 01/05/10</v>
      </c>
      <c r="I5" s="41" t="s">
        <v>4</v>
      </c>
      <c r="J5" s="41" t="s">
        <v>5</v>
      </c>
      <c r="K5" s="41" t="s">
        <v>6</v>
      </c>
      <c r="L5" s="43" t="str">
        <f>NDPL!G5</f>
        <v>FINAL READING 01/06/10</v>
      </c>
      <c r="M5" s="41" t="str">
        <f>NDPL!H5</f>
        <v>INTIAL READING 01/05/10</v>
      </c>
      <c r="N5" s="41" t="s">
        <v>4</v>
      </c>
      <c r="O5" s="41" t="s">
        <v>5</v>
      </c>
      <c r="P5" s="42" t="s">
        <v>6</v>
      </c>
    </row>
    <row r="6" ht="14.25" thickBot="1" thickTop="1"/>
    <row r="7" spans="1:16" ht="13.5" thickTop="1">
      <c r="A7" s="26"/>
      <c r="B7" s="153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</row>
    <row r="8" spans="1:16" ht="12.75">
      <c r="A8" s="159"/>
      <c r="B8" s="167" t="s">
        <v>305</v>
      </c>
      <c r="C8" s="161"/>
      <c r="D8" s="162"/>
      <c r="E8" s="162"/>
      <c r="F8" s="164"/>
      <c r="G8" s="178"/>
      <c r="H8" s="21"/>
      <c r="I8" s="83"/>
      <c r="J8" s="83"/>
      <c r="K8" s="85"/>
      <c r="L8" s="84"/>
      <c r="M8" s="82"/>
      <c r="N8" s="83"/>
      <c r="O8" s="83"/>
      <c r="P8" s="85"/>
    </row>
    <row r="9" spans="1:16" ht="12.75">
      <c r="A9" s="166"/>
      <c r="B9" s="155" t="s">
        <v>306</v>
      </c>
      <c r="C9" s="156" t="s">
        <v>300</v>
      </c>
      <c r="D9" s="168"/>
      <c r="E9" s="162"/>
      <c r="F9" s="164"/>
      <c r="G9" s="25"/>
      <c r="H9" s="21"/>
      <c r="I9" s="83"/>
      <c r="J9" s="83"/>
      <c r="K9" s="85"/>
      <c r="L9" s="84"/>
      <c r="M9" s="82"/>
      <c r="N9" s="83"/>
      <c r="O9" s="83"/>
      <c r="P9" s="85"/>
    </row>
    <row r="10" spans="1:16" ht="12.75">
      <c r="A10" s="159">
        <v>1</v>
      </c>
      <c r="B10" s="160" t="s">
        <v>301</v>
      </c>
      <c r="C10" s="161">
        <v>4902497</v>
      </c>
      <c r="D10" s="162" t="s">
        <v>14</v>
      </c>
      <c r="E10" s="162" t="s">
        <v>302</v>
      </c>
      <c r="F10" s="163">
        <v>2000</v>
      </c>
      <c r="G10" s="177">
        <v>5055</v>
      </c>
      <c r="H10" s="161">
        <v>5395</v>
      </c>
      <c r="I10" s="83">
        <f>G10-H10</f>
        <v>-340</v>
      </c>
      <c r="J10" s="83">
        <f>$F10*I10</f>
        <v>-680000</v>
      </c>
      <c r="K10" s="85">
        <f>J10/1000000</f>
        <v>-0.68</v>
      </c>
      <c r="L10" s="84">
        <v>999731</v>
      </c>
      <c r="M10" s="82">
        <v>999727</v>
      </c>
      <c r="N10" s="83">
        <f>L10-M10</f>
        <v>4</v>
      </c>
      <c r="O10" s="83">
        <f>$F10*N10</f>
        <v>8000</v>
      </c>
      <c r="P10" s="85">
        <f>O10/1000000</f>
        <v>0.008</v>
      </c>
    </row>
    <row r="11" spans="1:16" ht="12.75">
      <c r="A11" s="159">
        <v>2</v>
      </c>
      <c r="B11" s="160" t="s">
        <v>303</v>
      </c>
      <c r="C11" s="161">
        <v>4902498</v>
      </c>
      <c r="D11" s="162" t="s">
        <v>14</v>
      </c>
      <c r="E11" s="162" t="s">
        <v>302</v>
      </c>
      <c r="F11" s="163">
        <v>1000</v>
      </c>
      <c r="G11" s="177">
        <v>3600</v>
      </c>
      <c r="H11" s="23">
        <v>3600</v>
      </c>
      <c r="I11" s="83">
        <f>G11-H11</f>
        <v>0</v>
      </c>
      <c r="J11" s="83">
        <f>$F11*I11</f>
        <v>0</v>
      </c>
      <c r="K11" s="85">
        <f>J11/1000000</f>
        <v>0</v>
      </c>
      <c r="L11" s="84">
        <v>999611</v>
      </c>
      <c r="M11" s="82">
        <v>999611</v>
      </c>
      <c r="N11" s="83">
        <f>L11-M11</f>
        <v>0</v>
      </c>
      <c r="O11" s="83">
        <f>$F11*N11</f>
        <v>0</v>
      </c>
      <c r="P11" s="85">
        <f>O11/1000000</f>
        <v>0</v>
      </c>
    </row>
    <row r="12" spans="1:16" ht="12.75">
      <c r="A12" s="159"/>
      <c r="B12" s="160"/>
      <c r="C12" s="161"/>
      <c r="D12" s="162"/>
      <c r="E12" s="162"/>
      <c r="F12" s="164"/>
      <c r="G12" s="178"/>
      <c r="H12" s="21"/>
      <c r="I12" s="83"/>
      <c r="J12" s="83"/>
      <c r="K12" s="85"/>
      <c r="L12" s="84"/>
      <c r="M12" s="82"/>
      <c r="N12" s="83"/>
      <c r="O12" s="83"/>
      <c r="P12" s="85"/>
    </row>
    <row r="13" spans="1:16" ht="12.75">
      <c r="A13" s="130"/>
      <c r="B13" s="169"/>
      <c r="C13" s="150"/>
      <c r="D13" s="170"/>
      <c r="E13" s="170"/>
      <c r="F13" s="171"/>
      <c r="G13" s="179"/>
      <c r="H13" s="180"/>
      <c r="I13" s="83"/>
      <c r="J13" s="83"/>
      <c r="K13" s="85"/>
      <c r="L13" s="84"/>
      <c r="M13" s="82"/>
      <c r="N13" s="83"/>
      <c r="O13" s="83"/>
      <c r="P13" s="85"/>
    </row>
    <row r="14" spans="1:16" ht="12.75">
      <c r="A14" s="130"/>
      <c r="B14" s="172"/>
      <c r="C14" s="150"/>
      <c r="D14" s="170"/>
      <c r="E14" s="170"/>
      <c r="F14" s="171"/>
      <c r="G14" s="179"/>
      <c r="H14" s="180"/>
      <c r="I14" s="83"/>
      <c r="J14" s="83"/>
      <c r="K14" s="85"/>
      <c r="L14" s="84"/>
      <c r="M14" s="82"/>
      <c r="N14" s="83"/>
      <c r="O14" s="83"/>
      <c r="P14" s="85"/>
    </row>
    <row r="15" spans="1:16" ht="12.75">
      <c r="A15" s="130"/>
      <c r="B15" s="169"/>
      <c r="C15" s="150"/>
      <c r="D15" s="170"/>
      <c r="E15" s="170"/>
      <c r="F15" s="171"/>
      <c r="G15" s="179"/>
      <c r="H15" s="180"/>
      <c r="I15" s="83"/>
      <c r="J15" s="83"/>
      <c r="K15" s="85"/>
      <c r="L15" s="84"/>
      <c r="M15" s="82"/>
      <c r="N15" s="83"/>
      <c r="O15" s="83"/>
      <c r="P15" s="85"/>
    </row>
    <row r="16" spans="1:16" ht="12.75">
      <c r="A16" s="130"/>
      <c r="B16" s="169"/>
      <c r="C16" s="150"/>
      <c r="D16" s="170"/>
      <c r="E16" s="170"/>
      <c r="F16" s="171"/>
      <c r="G16" s="179"/>
      <c r="H16" s="180"/>
      <c r="I16" s="181" t="s">
        <v>348</v>
      </c>
      <c r="J16" s="83"/>
      <c r="K16" s="182">
        <f>SUM(K10:K11)</f>
        <v>-0.68</v>
      </c>
      <c r="L16" s="84"/>
      <c r="M16" s="82"/>
      <c r="N16" s="181" t="s">
        <v>348</v>
      </c>
      <c r="O16" s="83"/>
      <c r="P16" s="274">
        <f>SUM(P10:P11)</f>
        <v>0.008</v>
      </c>
    </row>
    <row r="17" spans="1:16" ht="12.75">
      <c r="A17" s="130"/>
      <c r="B17" s="172" t="s">
        <v>12</v>
      </c>
      <c r="C17" s="150"/>
      <c r="D17" s="170"/>
      <c r="E17" s="170"/>
      <c r="F17" s="171"/>
      <c r="G17" s="179"/>
      <c r="H17" s="180"/>
      <c r="I17" s="83"/>
      <c r="J17" s="83"/>
      <c r="K17" s="85"/>
      <c r="L17" s="84"/>
      <c r="M17" s="82"/>
      <c r="N17" s="83"/>
      <c r="O17" s="83"/>
      <c r="P17" s="85"/>
    </row>
    <row r="18" spans="1:16" ht="12.75">
      <c r="A18" s="173"/>
      <c r="B18" s="147" t="s">
        <v>307</v>
      </c>
      <c r="C18" s="174" t="s">
        <v>300</v>
      </c>
      <c r="D18" s="168"/>
      <c r="E18" s="170"/>
      <c r="F18" s="175"/>
      <c r="G18" s="25"/>
      <c r="H18" s="21"/>
      <c r="I18" s="83"/>
      <c r="J18" s="83"/>
      <c r="K18" s="85"/>
      <c r="L18" s="84"/>
      <c r="M18" s="82"/>
      <c r="N18" s="83"/>
      <c r="O18" s="83"/>
      <c r="P18" s="85"/>
    </row>
    <row r="19" spans="1:16" ht="12.75">
      <c r="A19" s="130">
        <v>3</v>
      </c>
      <c r="B19" s="169" t="s">
        <v>301</v>
      </c>
      <c r="C19" s="150">
        <v>4902505</v>
      </c>
      <c r="D19" s="170" t="s">
        <v>14</v>
      </c>
      <c r="E19" s="170" t="s">
        <v>302</v>
      </c>
      <c r="F19" s="176">
        <v>1000</v>
      </c>
      <c r="G19" s="145">
        <v>999773</v>
      </c>
      <c r="H19" s="150">
        <v>999773</v>
      </c>
      <c r="I19" s="83">
        <f>G19-H19</f>
        <v>0</v>
      </c>
      <c r="J19" s="83">
        <f>$F19*I19</f>
        <v>0</v>
      </c>
      <c r="K19" s="85">
        <f>J19/1000000</f>
        <v>0</v>
      </c>
      <c r="L19" s="84">
        <v>35282</v>
      </c>
      <c r="M19" s="82">
        <v>45779</v>
      </c>
      <c r="N19" s="83">
        <f>L19-M19</f>
        <v>-10497</v>
      </c>
      <c r="O19" s="83">
        <f>$F19*N19</f>
        <v>-10497000</v>
      </c>
      <c r="P19" s="85">
        <f>O19/1000000</f>
        <v>-10.497</v>
      </c>
    </row>
    <row r="20" spans="1:16" ht="12.75">
      <c r="A20" s="130">
        <v>4</v>
      </c>
      <c r="B20" s="169" t="s">
        <v>303</v>
      </c>
      <c r="C20" s="150">
        <v>4902506</v>
      </c>
      <c r="D20" s="170" t="s">
        <v>14</v>
      </c>
      <c r="E20" s="170" t="s">
        <v>302</v>
      </c>
      <c r="F20" s="176">
        <v>1000</v>
      </c>
      <c r="G20" s="145">
        <v>991579</v>
      </c>
      <c r="H20" s="150">
        <v>991591</v>
      </c>
      <c r="I20" s="83">
        <f>G20-H20</f>
        <v>-12</v>
      </c>
      <c r="J20" s="83">
        <f>$F20*I20</f>
        <v>-12000</v>
      </c>
      <c r="K20" s="85">
        <f>J20/1000000</f>
        <v>-0.012</v>
      </c>
      <c r="L20" s="84">
        <v>988154</v>
      </c>
      <c r="M20" s="82">
        <v>991716</v>
      </c>
      <c r="N20" s="83">
        <f>L20-M20</f>
        <v>-3562</v>
      </c>
      <c r="O20" s="83">
        <f>$F20*N20</f>
        <v>-3562000</v>
      </c>
      <c r="P20" s="85">
        <f>O20/1000000</f>
        <v>-3.562</v>
      </c>
    </row>
    <row r="21" spans="1:16" ht="12.75">
      <c r="A21" s="130"/>
      <c r="B21" s="172"/>
      <c r="C21" s="150"/>
      <c r="D21" s="170"/>
      <c r="E21" s="170"/>
      <c r="F21" s="171"/>
      <c r="G21" s="179"/>
      <c r="H21" s="180"/>
      <c r="I21" s="83"/>
      <c r="J21" s="83"/>
      <c r="K21" s="85"/>
      <c r="L21" s="84"/>
      <c r="M21" s="82"/>
      <c r="N21" s="83"/>
      <c r="O21" s="83"/>
      <c r="P21" s="85"/>
    </row>
    <row r="22" spans="1:16" ht="12.75">
      <c r="A22" s="25"/>
      <c r="B22" s="21"/>
      <c r="C22" s="21"/>
      <c r="D22" s="21"/>
      <c r="E22" s="21"/>
      <c r="F22" s="137"/>
      <c r="G22" s="25"/>
      <c r="H22" s="21"/>
      <c r="I22" s="21"/>
      <c r="J22" s="21"/>
      <c r="K22" s="137"/>
      <c r="L22" s="25"/>
      <c r="M22" s="21"/>
      <c r="N22" s="21"/>
      <c r="O22" s="21"/>
      <c r="P22" s="137"/>
    </row>
    <row r="23" spans="1:16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37"/>
    </row>
    <row r="24" spans="1:16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37"/>
    </row>
    <row r="25" spans="1:16" ht="12.75">
      <c r="A25" s="25"/>
      <c r="B25" s="21"/>
      <c r="C25" s="21"/>
      <c r="D25" s="21"/>
      <c r="E25" s="21"/>
      <c r="F25" s="21"/>
      <c r="G25" s="25"/>
      <c r="H25" s="21"/>
      <c r="I25" s="281" t="s">
        <v>348</v>
      </c>
      <c r="J25" s="21"/>
      <c r="K25" s="281">
        <f>SUM(K19:K20)</f>
        <v>-0.012</v>
      </c>
      <c r="L25" s="25"/>
      <c r="M25" s="21"/>
      <c r="N25" s="281" t="s">
        <v>348</v>
      </c>
      <c r="O25" s="21"/>
      <c r="P25" s="280">
        <f>SUM(P19:P20)</f>
        <v>-14.059</v>
      </c>
    </row>
    <row r="26" spans="1:16" ht="12.75">
      <c r="A26" s="25"/>
      <c r="B26" s="21"/>
      <c r="C26" s="21"/>
      <c r="D26" s="21"/>
      <c r="E26" s="21"/>
      <c r="F26" s="21"/>
      <c r="G26" s="25"/>
      <c r="H26" s="21"/>
      <c r="I26" s="21"/>
      <c r="J26" s="21"/>
      <c r="K26" s="21"/>
      <c r="L26" s="25"/>
      <c r="M26" s="21"/>
      <c r="N26" s="21"/>
      <c r="O26" s="21"/>
      <c r="P26" s="137"/>
    </row>
    <row r="27" spans="1:16" ht="13.5" thickBot="1">
      <c r="A27" s="31"/>
      <c r="B27" s="32"/>
      <c r="C27" s="32"/>
      <c r="D27" s="32"/>
      <c r="E27" s="32"/>
      <c r="F27" s="32"/>
      <c r="G27" s="31"/>
      <c r="H27" s="32"/>
      <c r="I27" s="275"/>
      <c r="J27" s="32"/>
      <c r="K27" s="276"/>
      <c r="L27" s="31"/>
      <c r="M27" s="32"/>
      <c r="N27" s="275"/>
      <c r="O27" s="32"/>
      <c r="P27" s="276"/>
    </row>
    <row r="28" ht="13.5" thickTop="1"/>
    <row r="32" spans="1:16" ht="12.75">
      <c r="A32" s="277" t="s">
        <v>309</v>
      </c>
      <c r="K32" s="182">
        <f>(K16+K25)</f>
        <v>-0.6920000000000001</v>
      </c>
      <c r="L32" s="183"/>
      <c r="M32" s="183"/>
      <c r="N32" s="183"/>
      <c r="O32" s="183"/>
      <c r="P32" s="182">
        <f>(P16+P25)</f>
        <v>-14.051</v>
      </c>
    </row>
    <row r="35" spans="1:2" ht="12.75">
      <c r="A35" s="277" t="s">
        <v>310</v>
      </c>
      <c r="B35" s="277" t="s">
        <v>311</v>
      </c>
    </row>
    <row r="36" spans="1:16" ht="15">
      <c r="A36" s="277"/>
      <c r="B36" s="277"/>
      <c r="H36" s="278" t="s">
        <v>312</v>
      </c>
      <c r="J36" s="152"/>
      <c r="K36">
        <f>NDPL!K9</f>
        <v>0</v>
      </c>
      <c r="P36">
        <f>NDPL!P9</f>
        <v>0</v>
      </c>
    </row>
    <row r="37" spans="8:16" ht="15">
      <c r="H37" s="278" t="s">
        <v>313</v>
      </c>
      <c r="J37" s="152"/>
      <c r="K37">
        <f>BRPL!K17</f>
        <v>0</v>
      </c>
      <c r="P37">
        <f>BRPL!P17</f>
        <v>0</v>
      </c>
    </row>
    <row r="38" spans="8:16" ht="15">
      <c r="H38" s="278" t="s">
        <v>314</v>
      </c>
      <c r="J38" s="152"/>
      <c r="K38">
        <f>BYPL!K27</f>
        <v>0.030699999999999998</v>
      </c>
      <c r="M38" s="279"/>
      <c r="P38">
        <f>BYPL!P27</f>
        <v>1.3017</v>
      </c>
    </row>
    <row r="39" spans="8:16" ht="15">
      <c r="H39" s="278" t="s">
        <v>315</v>
      </c>
      <c r="J39" s="152"/>
      <c r="K39">
        <f>NDMC!K29</f>
        <v>0.214</v>
      </c>
      <c r="P39">
        <f>NDMC!P29</f>
        <v>7.5569999999999995</v>
      </c>
    </row>
    <row r="40" spans="8:10" ht="15">
      <c r="H40" s="278" t="s">
        <v>316</v>
      </c>
      <c r="J40" s="152"/>
    </row>
    <row r="41" spans="8:16" ht="15.75">
      <c r="H41" s="283" t="s">
        <v>317</v>
      </c>
      <c r="I41" s="282"/>
      <c r="J41" s="282"/>
      <c r="K41" s="282">
        <f>SUM(K36:K40)</f>
        <v>0.2447</v>
      </c>
      <c r="L41" s="284"/>
      <c r="M41" s="284"/>
      <c r="N41" s="284"/>
      <c r="O41" s="284"/>
      <c r="P41" s="282">
        <f>SUM(P36:P40)</f>
        <v>8.858699999999999</v>
      </c>
    </row>
    <row r="43" spans="1:16" ht="15.75">
      <c r="A43" s="277" t="s">
        <v>349</v>
      </c>
      <c r="B43" s="152"/>
      <c r="C43" s="152"/>
      <c r="D43" s="152"/>
      <c r="E43" s="152"/>
      <c r="F43" s="152"/>
      <c r="G43" s="152"/>
      <c r="H43" s="152"/>
      <c r="I43" s="185"/>
      <c r="J43" s="152"/>
      <c r="K43" s="285">
        <f>K32+K41</f>
        <v>-0.44730000000000003</v>
      </c>
      <c r="L43" s="284"/>
      <c r="M43" s="284"/>
      <c r="N43" s="284"/>
      <c r="O43" s="284"/>
      <c r="P43" s="285">
        <f>P32+P41</f>
        <v>-5.192300000000001</v>
      </c>
    </row>
    <row r="44" spans="1:10" ht="12.75">
      <c r="A44" s="186"/>
      <c r="B44" s="151"/>
      <c r="C44" s="152"/>
      <c r="D44" s="152"/>
      <c r="E44" s="152"/>
      <c r="F44" s="152"/>
      <c r="G44" s="152"/>
      <c r="H44" s="152"/>
      <c r="I44" s="187"/>
      <c r="J44" s="152"/>
    </row>
    <row r="45" spans="1:10" ht="12.75">
      <c r="A45" s="184" t="s">
        <v>318</v>
      </c>
      <c r="B45" s="151" t="s">
        <v>319</v>
      </c>
      <c r="C45" s="152"/>
      <c r="D45" s="152"/>
      <c r="E45" s="152"/>
      <c r="F45" s="152"/>
      <c r="G45" s="152"/>
      <c r="H45" s="152"/>
      <c r="I45" s="187"/>
      <c r="J45" s="152"/>
    </row>
    <row r="46" spans="1:10" ht="12.75">
      <c r="A46" s="184"/>
      <c r="B46" s="151"/>
      <c r="C46" s="152"/>
      <c r="D46" s="152"/>
      <c r="E46" s="152"/>
      <c r="F46" s="152"/>
      <c r="G46" s="152"/>
      <c r="H46" s="152"/>
      <c r="I46" s="187"/>
      <c r="J46" s="152"/>
    </row>
    <row r="47" spans="1:16" ht="12.75">
      <c r="A47" s="19" t="s">
        <v>320</v>
      </c>
      <c r="B47" t="s">
        <v>321</v>
      </c>
      <c r="C47" s="188" t="s">
        <v>322</v>
      </c>
      <c r="D47" s="189"/>
      <c r="E47" s="189"/>
      <c r="F47" s="189"/>
      <c r="G47" s="190">
        <v>28.2244</v>
      </c>
      <c r="H47" s="189" t="s">
        <v>323</v>
      </c>
      <c r="J47" s="152"/>
      <c r="K47">
        <f>($K$43*G47)/100</f>
        <v>-0.1262477412</v>
      </c>
      <c r="P47">
        <f>($P$43*G47)/100</f>
        <v>-1.4654955212000005</v>
      </c>
    </row>
    <row r="48" spans="1:16" ht="12.75">
      <c r="A48" s="19" t="s">
        <v>324</v>
      </c>
      <c r="B48" t="s">
        <v>325</v>
      </c>
      <c r="C48" s="188" t="s">
        <v>322</v>
      </c>
      <c r="D48" s="189"/>
      <c r="E48" s="189"/>
      <c r="F48" s="189"/>
      <c r="G48" s="190">
        <v>41.9366</v>
      </c>
      <c r="H48" s="189" t="s">
        <v>323</v>
      </c>
      <c r="J48" s="152"/>
      <c r="K48">
        <f>($K$43*G48)/100</f>
        <v>-0.18758241180000002</v>
      </c>
      <c r="P48">
        <f>($P$43*G48)/100</f>
        <v>-2.1774740818000002</v>
      </c>
    </row>
    <row r="49" spans="1:16" ht="12.75">
      <c r="A49" s="19" t="s">
        <v>326</v>
      </c>
      <c r="B49" t="s">
        <v>327</v>
      </c>
      <c r="C49" s="188" t="s">
        <v>322</v>
      </c>
      <c r="D49" s="189"/>
      <c r="E49" s="189"/>
      <c r="F49" s="189"/>
      <c r="G49" s="190">
        <v>23.9291</v>
      </c>
      <c r="H49" s="189" t="s">
        <v>323</v>
      </c>
      <c r="J49" s="152"/>
      <c r="K49">
        <f>($K$43*G49)/100</f>
        <v>-0.1070348643</v>
      </c>
      <c r="P49">
        <f>($P$43*G49)/100</f>
        <v>-1.2424706593000001</v>
      </c>
    </row>
    <row r="50" spans="1:16" ht="12.75">
      <c r="A50" s="19" t="s">
        <v>328</v>
      </c>
      <c r="B50" t="s">
        <v>329</v>
      </c>
      <c r="C50" s="188" t="s">
        <v>322</v>
      </c>
      <c r="D50" s="189"/>
      <c r="E50" s="189"/>
      <c r="F50" s="189"/>
      <c r="G50" s="190">
        <v>5.1431</v>
      </c>
      <c r="H50" s="189" t="s">
        <v>323</v>
      </c>
      <c r="J50" s="152"/>
      <c r="K50">
        <f>($K$43*G50)/100</f>
        <v>-0.023005086299999998</v>
      </c>
      <c r="P50">
        <f>($P$43*G50)/100</f>
        <v>-0.26704518130000005</v>
      </c>
    </row>
    <row r="51" spans="1:16" ht="12.75">
      <c r="A51" s="19" t="s">
        <v>330</v>
      </c>
      <c r="B51" t="s">
        <v>331</v>
      </c>
      <c r="C51" s="188" t="s">
        <v>322</v>
      </c>
      <c r="D51" s="189"/>
      <c r="E51" s="189"/>
      <c r="F51" s="189"/>
      <c r="G51" s="190">
        <v>0.7663</v>
      </c>
      <c r="H51" s="189" t="s">
        <v>323</v>
      </c>
      <c r="J51" s="152"/>
      <c r="K51">
        <f>($K$43*G51)/100</f>
        <v>-0.0034276599000000003</v>
      </c>
      <c r="P51">
        <f>($P$43*G51)/100</f>
        <v>-0.03978859490000001</v>
      </c>
    </row>
    <row r="52" spans="6:10" ht="12.75">
      <c r="F52" s="191"/>
      <c r="J52" s="192"/>
    </row>
    <row r="53" spans="1:10" ht="12.75">
      <c r="A53" s="193" t="s">
        <v>376</v>
      </c>
      <c r="F53" s="191"/>
      <c r="J53" s="192"/>
    </row>
  </sheetData>
  <sheetProtection/>
  <printOptions horizontalCentered="1"/>
  <pageMargins left="0.75" right="0.5" top="0.5" bottom="0.5" header="0.5" footer="0.5"/>
  <pageSetup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5" zoomScaleNormal="55" zoomScaleSheetLayoutView="40" zoomScalePageLayoutView="0" workbookViewId="0" topLeftCell="A7">
      <selection activeCell="H14" sqref="H1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5.57421875" style="0" customWidth="1"/>
    <col min="16" max="16" width="4.140625" style="0" customWidth="1"/>
  </cols>
  <sheetData>
    <row r="1" spans="1:18" ht="68.25" customHeight="1" thickTop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370"/>
      <c r="R1" s="21"/>
    </row>
    <row r="2" spans="1:18" ht="30">
      <c r="A2" s="292"/>
      <c r="B2" s="21"/>
      <c r="C2" s="21"/>
      <c r="D2" s="21"/>
      <c r="E2" s="21"/>
      <c r="F2" s="21"/>
      <c r="G2" s="597" t="s">
        <v>385</v>
      </c>
      <c r="H2" s="21"/>
      <c r="I2" s="21"/>
      <c r="J2" s="21"/>
      <c r="K2" s="21"/>
      <c r="L2" s="21"/>
      <c r="M2" s="21"/>
      <c r="N2" s="21"/>
      <c r="O2" s="21"/>
      <c r="P2" s="21"/>
      <c r="Q2" s="371"/>
      <c r="R2" s="21"/>
    </row>
    <row r="3" spans="1:18" ht="26.25">
      <c r="A3" s="29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71"/>
      <c r="R3" s="21"/>
    </row>
    <row r="4" spans="1:18" ht="25.5">
      <c r="A4" s="29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71"/>
      <c r="R4" s="21"/>
    </row>
    <row r="5" spans="1:18" ht="23.25">
      <c r="A5" s="298"/>
      <c r="B5" s="21"/>
      <c r="C5" s="592" t="s">
        <v>386</v>
      </c>
      <c r="D5" s="21"/>
      <c r="E5" s="21"/>
      <c r="F5" s="21"/>
      <c r="G5" s="21"/>
      <c r="H5" s="21"/>
      <c r="I5" s="21"/>
      <c r="J5" s="21"/>
      <c r="K5" s="21"/>
      <c r="L5" s="295"/>
      <c r="M5" s="21"/>
      <c r="N5" s="21"/>
      <c r="O5" s="21"/>
      <c r="P5" s="21"/>
      <c r="Q5" s="371"/>
      <c r="R5" s="21"/>
    </row>
    <row r="6" spans="1:18" ht="18">
      <c r="A6" s="294"/>
      <c r="B6" s="147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71"/>
      <c r="R6" s="21"/>
    </row>
    <row r="7" spans="1:18" ht="26.25">
      <c r="A7" s="292"/>
      <c r="B7" s="21"/>
      <c r="C7" s="21"/>
      <c r="D7" s="21"/>
      <c r="E7" s="21"/>
      <c r="F7" s="349" t="s">
        <v>387</v>
      </c>
      <c r="G7" s="21"/>
      <c r="H7" s="21"/>
      <c r="I7" s="21"/>
      <c r="J7" s="21"/>
      <c r="K7" s="21"/>
      <c r="L7" s="295"/>
      <c r="M7" s="21"/>
      <c r="N7" s="21"/>
      <c r="O7" s="21"/>
      <c r="P7" s="21"/>
      <c r="Q7" s="371"/>
      <c r="R7" s="21"/>
    </row>
    <row r="8" spans="1:18" ht="25.5">
      <c r="A8" s="293"/>
      <c r="B8" s="296"/>
      <c r="C8" s="21"/>
      <c r="D8" s="21"/>
      <c r="E8" s="21"/>
      <c r="F8" s="21"/>
      <c r="G8" s="21"/>
      <c r="H8" s="297"/>
      <c r="I8" s="21"/>
      <c r="J8" s="21"/>
      <c r="K8" s="21"/>
      <c r="L8" s="21"/>
      <c r="M8" s="21"/>
      <c r="N8" s="21"/>
      <c r="O8" s="21"/>
      <c r="P8" s="21"/>
      <c r="Q8" s="371"/>
      <c r="R8" s="21"/>
    </row>
    <row r="9" spans="1:18" ht="12.75">
      <c r="A9" s="298"/>
      <c r="B9" s="21"/>
      <c r="C9" s="21"/>
      <c r="D9" s="21"/>
      <c r="E9" s="21"/>
      <c r="F9" s="21"/>
      <c r="G9" s="21"/>
      <c r="H9" s="299"/>
      <c r="I9" s="21"/>
      <c r="J9" s="21"/>
      <c r="K9" s="21"/>
      <c r="L9" s="21"/>
      <c r="M9" s="21"/>
      <c r="N9" s="21"/>
      <c r="O9" s="21"/>
      <c r="P9" s="21"/>
      <c r="Q9" s="371"/>
      <c r="R9" s="21"/>
    </row>
    <row r="10" spans="1:18" ht="45.75" customHeight="1">
      <c r="A10" s="298"/>
      <c r="B10" s="359" t="s">
        <v>350</v>
      </c>
      <c r="C10" s="21"/>
      <c r="D10" s="21"/>
      <c r="E10" s="21"/>
      <c r="F10" s="21"/>
      <c r="G10" s="21"/>
      <c r="H10" s="299"/>
      <c r="I10" s="350"/>
      <c r="J10" s="82"/>
      <c r="K10" s="82"/>
      <c r="L10" s="82"/>
      <c r="M10" s="82"/>
      <c r="N10" s="350"/>
      <c r="O10" s="82"/>
      <c r="P10" s="82"/>
      <c r="Q10" s="371"/>
      <c r="R10" s="21"/>
    </row>
    <row r="11" spans="1:19" ht="15.75">
      <c r="A11" s="298"/>
      <c r="B11" s="21"/>
      <c r="C11" s="21"/>
      <c r="D11" s="21"/>
      <c r="E11" s="21"/>
      <c r="F11" s="21"/>
      <c r="G11" s="21"/>
      <c r="H11" s="302"/>
      <c r="I11" s="351" t="s">
        <v>369</v>
      </c>
      <c r="J11" s="352"/>
      <c r="K11" s="352"/>
      <c r="L11" s="352"/>
      <c r="M11" s="352"/>
      <c r="N11" s="351" t="s">
        <v>370</v>
      </c>
      <c r="O11" s="352"/>
      <c r="P11" s="352"/>
      <c r="Q11" s="586"/>
      <c r="R11" s="305"/>
      <c r="S11" s="284"/>
    </row>
    <row r="12" spans="1:18" ht="12.75">
      <c r="A12" s="298"/>
      <c r="B12" s="21"/>
      <c r="C12" s="21"/>
      <c r="D12" s="21"/>
      <c r="E12" s="21"/>
      <c r="F12" s="21"/>
      <c r="G12" s="21"/>
      <c r="H12" s="299"/>
      <c r="I12" s="348"/>
      <c r="J12" s="348"/>
      <c r="K12" s="348"/>
      <c r="L12" s="348"/>
      <c r="M12" s="348"/>
      <c r="N12" s="348"/>
      <c r="O12" s="348"/>
      <c r="P12" s="348"/>
      <c r="Q12" s="371"/>
      <c r="R12" s="21"/>
    </row>
    <row r="13" spans="1:18" ht="26.25">
      <c r="A13" s="591">
        <v>1</v>
      </c>
      <c r="B13" s="592" t="s">
        <v>351</v>
      </c>
      <c r="C13" s="593"/>
      <c r="D13" s="593"/>
      <c r="E13" s="590"/>
      <c r="F13" s="590"/>
      <c r="G13" s="301"/>
      <c r="H13" s="587" t="s">
        <v>384</v>
      </c>
      <c r="I13" s="588">
        <f>NDPL!K155</f>
        <v>0.45264774119999973</v>
      </c>
      <c r="J13" s="349"/>
      <c r="K13" s="349"/>
      <c r="L13" s="349"/>
      <c r="M13" s="587" t="s">
        <v>384</v>
      </c>
      <c r="N13" s="588">
        <f>NDPL!P155</f>
        <v>0.9247455212000002</v>
      </c>
      <c r="O13" s="349"/>
      <c r="P13" s="349"/>
      <c r="Q13" s="371"/>
      <c r="R13" s="21"/>
    </row>
    <row r="14" spans="1:18" ht="26.25">
      <c r="A14" s="591"/>
      <c r="B14" s="592"/>
      <c r="C14" s="593"/>
      <c r="D14" s="593"/>
      <c r="E14" s="590"/>
      <c r="F14" s="590"/>
      <c r="G14" s="301"/>
      <c r="H14" s="587"/>
      <c r="I14" s="588"/>
      <c r="J14" s="349"/>
      <c r="K14" s="349"/>
      <c r="L14" s="349"/>
      <c r="M14" s="587"/>
      <c r="N14" s="588"/>
      <c r="O14" s="349"/>
      <c r="P14" s="349"/>
      <c r="Q14" s="371"/>
      <c r="R14" s="21"/>
    </row>
    <row r="15" spans="1:18" ht="26.25">
      <c r="A15" s="591"/>
      <c r="B15" s="592"/>
      <c r="C15" s="593"/>
      <c r="D15" s="593"/>
      <c r="E15" s="590"/>
      <c r="F15" s="590"/>
      <c r="G15" s="296"/>
      <c r="H15" s="587"/>
      <c r="I15" s="588"/>
      <c r="J15" s="349"/>
      <c r="K15" s="349"/>
      <c r="L15" s="349"/>
      <c r="M15" s="587"/>
      <c r="N15" s="588"/>
      <c r="O15" s="349"/>
      <c r="P15" s="349"/>
      <c r="Q15" s="371"/>
      <c r="R15" s="21"/>
    </row>
    <row r="16" spans="1:18" ht="26.25">
      <c r="A16" s="591">
        <v>2</v>
      </c>
      <c r="B16" s="592" t="s">
        <v>352</v>
      </c>
      <c r="C16" s="593"/>
      <c r="D16" s="593"/>
      <c r="E16" s="590"/>
      <c r="F16" s="590"/>
      <c r="G16" s="301"/>
      <c r="H16" s="587"/>
      <c r="I16" s="588">
        <f>BRPL!K161</f>
        <v>-4.290017588199998</v>
      </c>
      <c r="J16" s="349"/>
      <c r="K16" s="349"/>
      <c r="L16" s="349"/>
      <c r="M16" s="587" t="s">
        <v>384</v>
      </c>
      <c r="N16" s="588">
        <f>BRPL!P161</f>
        <v>22.254024081799994</v>
      </c>
      <c r="O16" s="349"/>
      <c r="P16" s="349"/>
      <c r="Q16" s="371"/>
      <c r="R16" s="21"/>
    </row>
    <row r="17" spans="1:18" ht="26.25">
      <c r="A17" s="591"/>
      <c r="B17" s="592"/>
      <c r="C17" s="593"/>
      <c r="D17" s="593"/>
      <c r="E17" s="590"/>
      <c r="F17" s="590"/>
      <c r="G17" s="301"/>
      <c r="H17" s="587"/>
      <c r="I17" s="588"/>
      <c r="J17" s="349"/>
      <c r="K17" s="349"/>
      <c r="L17" s="349"/>
      <c r="M17" s="587"/>
      <c r="N17" s="588"/>
      <c r="O17" s="349"/>
      <c r="P17" s="349"/>
      <c r="Q17" s="371"/>
      <c r="R17" s="21"/>
    </row>
    <row r="18" spans="1:18" ht="26.25">
      <c r="A18" s="591"/>
      <c r="B18" s="592"/>
      <c r="C18" s="593"/>
      <c r="D18" s="593"/>
      <c r="E18" s="590"/>
      <c r="F18" s="590"/>
      <c r="G18" s="296"/>
      <c r="H18" s="587"/>
      <c r="I18" s="588"/>
      <c r="J18" s="349"/>
      <c r="K18" s="349"/>
      <c r="L18" s="349"/>
      <c r="M18" s="587"/>
      <c r="N18" s="588"/>
      <c r="O18" s="349"/>
      <c r="P18" s="349"/>
      <c r="Q18" s="371"/>
      <c r="R18" s="21"/>
    </row>
    <row r="19" spans="1:18" ht="26.25">
      <c r="A19" s="591">
        <v>3</v>
      </c>
      <c r="B19" s="592" t="s">
        <v>353</v>
      </c>
      <c r="C19" s="593"/>
      <c r="D19" s="593"/>
      <c r="E19" s="590"/>
      <c r="F19" s="590"/>
      <c r="G19" s="301"/>
      <c r="H19" s="587" t="s">
        <v>384</v>
      </c>
      <c r="I19" s="588">
        <f>BYPL!K161</f>
        <v>0.6458348643000001</v>
      </c>
      <c r="J19" s="349"/>
      <c r="K19" s="349"/>
      <c r="L19" s="349"/>
      <c r="M19" s="587" t="s">
        <v>384</v>
      </c>
      <c r="N19" s="588">
        <f>BYPL!P161</f>
        <v>5.956770659300002</v>
      </c>
      <c r="O19" s="349"/>
      <c r="P19" s="349"/>
      <c r="Q19" s="371"/>
      <c r="R19" s="21"/>
    </row>
    <row r="20" spans="1:18" ht="26.25">
      <c r="A20" s="591"/>
      <c r="B20" s="592"/>
      <c r="C20" s="593"/>
      <c r="D20" s="593"/>
      <c r="E20" s="590"/>
      <c r="F20" s="590"/>
      <c r="G20" s="301"/>
      <c r="H20" s="587"/>
      <c r="I20" s="588"/>
      <c r="J20" s="349"/>
      <c r="K20" s="349"/>
      <c r="L20" s="349"/>
      <c r="M20" s="587"/>
      <c r="N20" s="588"/>
      <c r="O20" s="349"/>
      <c r="P20" s="349"/>
      <c r="Q20" s="371"/>
      <c r="R20" s="21"/>
    </row>
    <row r="21" spans="1:18" ht="26.25">
      <c r="A21" s="591"/>
      <c r="B21" s="594"/>
      <c r="C21" s="594"/>
      <c r="D21" s="594"/>
      <c r="E21" s="409"/>
      <c r="F21" s="409"/>
      <c r="G21" s="147"/>
      <c r="H21" s="587"/>
      <c r="I21" s="588"/>
      <c r="J21" s="349"/>
      <c r="K21" s="349"/>
      <c r="L21" s="349"/>
      <c r="M21" s="587"/>
      <c r="N21" s="588"/>
      <c r="O21" s="349"/>
      <c r="P21" s="349"/>
      <c r="Q21" s="371"/>
      <c r="R21" s="21"/>
    </row>
    <row r="22" spans="1:18" ht="26.25">
      <c r="A22" s="591">
        <v>4</v>
      </c>
      <c r="B22" s="592" t="s">
        <v>354</v>
      </c>
      <c r="C22" s="594"/>
      <c r="D22" s="594"/>
      <c r="E22" s="409"/>
      <c r="F22" s="409"/>
      <c r="G22" s="301"/>
      <c r="H22" s="587" t="s">
        <v>384</v>
      </c>
      <c r="I22" s="588">
        <f>NDMC!K64</f>
        <v>4.891205086299999</v>
      </c>
      <c r="J22" s="349"/>
      <c r="K22" s="349"/>
      <c r="L22" s="349"/>
      <c r="M22" s="587" t="s">
        <v>384</v>
      </c>
      <c r="N22" s="588">
        <f>NDMC!P64</f>
        <v>15.621745181300001</v>
      </c>
      <c r="O22" s="349"/>
      <c r="P22" s="349"/>
      <c r="Q22" s="371"/>
      <c r="R22" s="21"/>
    </row>
    <row r="23" spans="1:18" ht="26.25">
      <c r="A23" s="591"/>
      <c r="B23" s="592"/>
      <c r="C23" s="594"/>
      <c r="D23" s="594"/>
      <c r="E23" s="409"/>
      <c r="F23" s="409"/>
      <c r="G23" s="301"/>
      <c r="H23" s="587"/>
      <c r="I23" s="588"/>
      <c r="J23" s="349"/>
      <c r="K23" s="349"/>
      <c r="L23" s="349"/>
      <c r="M23" s="587"/>
      <c r="N23" s="588"/>
      <c r="O23" s="349"/>
      <c r="P23" s="349"/>
      <c r="Q23" s="371"/>
      <c r="R23" s="21"/>
    </row>
    <row r="24" spans="1:18" ht="26.25">
      <c r="A24" s="591"/>
      <c r="B24" s="594"/>
      <c r="C24" s="594"/>
      <c r="D24" s="594"/>
      <c r="E24" s="409"/>
      <c r="F24" s="409"/>
      <c r="G24" s="147"/>
      <c r="H24" s="587"/>
      <c r="I24" s="588"/>
      <c r="J24" s="349"/>
      <c r="K24" s="349"/>
      <c r="L24" s="349"/>
      <c r="M24" s="587"/>
      <c r="N24" s="588"/>
      <c r="O24" s="349"/>
      <c r="P24" s="349"/>
      <c r="Q24" s="371"/>
      <c r="R24" s="21"/>
    </row>
    <row r="25" spans="1:18" ht="26.25">
      <c r="A25" s="591">
        <v>5</v>
      </c>
      <c r="B25" s="592" t="s">
        <v>355</v>
      </c>
      <c r="C25" s="594"/>
      <c r="D25" s="594"/>
      <c r="E25" s="409"/>
      <c r="F25" s="409"/>
      <c r="G25" s="301"/>
      <c r="H25" s="587" t="s">
        <v>384</v>
      </c>
      <c r="I25" s="588">
        <f>MES!K64</f>
        <v>0.0730276599</v>
      </c>
      <c r="J25" s="349"/>
      <c r="K25" s="349"/>
      <c r="L25" s="349"/>
      <c r="M25" s="587" t="s">
        <v>384</v>
      </c>
      <c r="N25" s="588">
        <f>MES!P64</f>
        <v>3.9872385949</v>
      </c>
      <c r="O25" s="349"/>
      <c r="P25" s="349"/>
      <c r="Q25" s="371"/>
      <c r="R25" s="21"/>
    </row>
    <row r="26" spans="1:18" ht="20.25">
      <c r="A26" s="298"/>
      <c r="B26" s="21"/>
      <c r="C26" s="21"/>
      <c r="D26" s="21"/>
      <c r="E26" s="21"/>
      <c r="F26" s="21"/>
      <c r="G26" s="21"/>
      <c r="H26" s="300"/>
      <c r="I26" s="589"/>
      <c r="J26" s="347"/>
      <c r="K26" s="347"/>
      <c r="L26" s="347"/>
      <c r="M26" s="347"/>
      <c r="N26" s="347"/>
      <c r="O26" s="347"/>
      <c r="P26" s="347"/>
      <c r="Q26" s="371"/>
      <c r="R26" s="21"/>
    </row>
    <row r="27" spans="1:18" ht="18">
      <c r="A27" s="294"/>
      <c r="B27" s="260"/>
      <c r="C27" s="303"/>
      <c r="D27" s="303"/>
      <c r="E27" s="303"/>
      <c r="F27" s="303"/>
      <c r="G27" s="304"/>
      <c r="H27" s="300"/>
      <c r="I27" s="21"/>
      <c r="J27" s="21"/>
      <c r="K27" s="21"/>
      <c r="L27" s="21"/>
      <c r="M27" s="21"/>
      <c r="N27" s="21"/>
      <c r="O27" s="21"/>
      <c r="P27" s="21"/>
      <c r="Q27" s="371"/>
      <c r="R27" s="21"/>
    </row>
    <row r="28" spans="1:18" ht="15">
      <c r="A28" s="298"/>
      <c r="B28" s="21"/>
      <c r="C28" s="21"/>
      <c r="D28" s="21"/>
      <c r="E28" s="21"/>
      <c r="F28" s="21"/>
      <c r="G28" s="21"/>
      <c r="H28" s="300"/>
      <c r="I28" s="21"/>
      <c r="J28" s="21"/>
      <c r="K28" s="21"/>
      <c r="L28" s="21"/>
      <c r="M28" s="21"/>
      <c r="N28" s="21"/>
      <c r="O28" s="21"/>
      <c r="P28" s="21"/>
      <c r="Q28" s="371"/>
      <c r="R28" s="21"/>
    </row>
    <row r="29" spans="1:18" ht="54" customHeight="1" thickBot="1">
      <c r="A29" s="584" t="s">
        <v>356</v>
      </c>
      <c r="B29" s="353"/>
      <c r="C29" s="353"/>
      <c r="D29" s="353"/>
      <c r="E29" s="353"/>
      <c r="F29" s="353"/>
      <c r="G29" s="353"/>
      <c r="H29" s="354"/>
      <c r="I29" s="354"/>
      <c r="J29" s="354"/>
      <c r="K29" s="354"/>
      <c r="L29" s="354"/>
      <c r="M29" s="354"/>
      <c r="N29" s="354"/>
      <c r="O29" s="354"/>
      <c r="P29" s="354"/>
      <c r="Q29" s="372"/>
      <c r="R29" s="21"/>
    </row>
    <row r="30" spans="1:9" ht="13.5" thickTop="1">
      <c r="A30" s="29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303" t="s">
        <v>383</v>
      </c>
      <c r="B33" s="21"/>
      <c r="C33" s="21"/>
      <c r="D33" s="21"/>
      <c r="E33" s="583"/>
      <c r="F33" s="583"/>
      <c r="G33" s="21"/>
      <c r="H33" s="21"/>
      <c r="I33" s="21"/>
    </row>
    <row r="34" spans="1:9" ht="15">
      <c r="A34" s="329"/>
      <c r="B34" s="329"/>
      <c r="C34" s="329"/>
      <c r="D34" s="329"/>
      <c r="E34" s="583"/>
      <c r="F34" s="583"/>
      <c r="G34" s="21"/>
      <c r="H34" s="21"/>
      <c r="I34" s="21"/>
    </row>
    <row r="35" spans="1:9" s="583" customFormat="1" ht="15" customHeight="1">
      <c r="A35" s="595"/>
      <c r="B35" s="329"/>
      <c r="C35" s="329"/>
      <c r="D35" s="329"/>
      <c r="E35"/>
      <c r="F35"/>
      <c r="G35" s="329"/>
      <c r="H35" s="329"/>
      <c r="I35" s="329"/>
    </row>
    <row r="36" spans="1:9" s="583" customFormat="1" ht="15" customHeight="1">
      <c r="A36" s="596" t="s">
        <v>388</v>
      </c>
      <c r="E36"/>
      <c r="F36"/>
      <c r="G36" s="329"/>
      <c r="H36" s="329"/>
      <c r="I36" s="329"/>
    </row>
    <row r="37" spans="1:9" s="583" customFormat="1" ht="15" customHeight="1">
      <c r="A37" s="596"/>
      <c r="E37"/>
      <c r="F37"/>
      <c r="I37" s="329"/>
    </row>
    <row r="38" spans="1:9" s="583" customFormat="1" ht="15" customHeight="1">
      <c r="A38" s="596" t="s">
        <v>389</v>
      </c>
      <c r="E38"/>
      <c r="F38"/>
      <c r="I38" s="329"/>
    </row>
    <row r="39" spans="1:9" s="583" customFormat="1" ht="15" customHeight="1">
      <c r="A39" s="596"/>
      <c r="E39"/>
      <c r="F39"/>
      <c r="I39" s="329"/>
    </row>
    <row r="40" spans="1:6" s="583" customFormat="1" ht="15" customHeight="1">
      <c r="A40" s="596"/>
      <c r="B40" s="58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6.8515625" style="0" customWidth="1"/>
    <col min="7" max="7" width="10.8515625" style="0" customWidth="1"/>
    <col min="8" max="8" width="10.7109375" style="0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52.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01/06/10</v>
      </c>
      <c r="H2" s="41" t="str">
        <f>NDPL!H5</f>
        <v>INTIAL READING 01/05/10</v>
      </c>
      <c r="I2" s="41" t="s">
        <v>4</v>
      </c>
      <c r="J2" s="41" t="s">
        <v>5</v>
      </c>
      <c r="K2" s="41" t="s">
        <v>6</v>
      </c>
      <c r="L2" s="43" t="str">
        <f>NDPL!G5</f>
        <v>FINAL READING 01/06/10</v>
      </c>
      <c r="M2" s="41" t="str">
        <f>NDPL!H5</f>
        <v>INTIAL READING 01/05/10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57" t="s">
        <v>371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72" t="s">
        <v>375</v>
      </c>
      <c r="C5" s="174" t="s">
        <v>300</v>
      </c>
      <c r="D5" s="21"/>
      <c r="E5" s="21"/>
      <c r="F5" s="137"/>
      <c r="G5" s="25"/>
      <c r="H5" s="21"/>
      <c r="I5" s="21"/>
      <c r="J5" s="21"/>
      <c r="K5" s="137"/>
      <c r="L5" s="25"/>
      <c r="M5" s="21"/>
      <c r="N5" s="21"/>
      <c r="O5" s="21"/>
      <c r="P5" s="137"/>
    </row>
    <row r="6" spans="1:16" ht="12.75">
      <c r="A6" s="114">
        <v>1</v>
      </c>
      <c r="B6" s="144" t="s">
        <v>372</v>
      </c>
      <c r="C6" s="23">
        <v>4902492</v>
      </c>
      <c r="D6" s="170" t="s">
        <v>14</v>
      </c>
      <c r="E6" s="170" t="s">
        <v>302</v>
      </c>
      <c r="F6" s="30">
        <v>1500</v>
      </c>
      <c r="G6" s="25">
        <v>991700</v>
      </c>
      <c r="H6" s="21">
        <v>991715</v>
      </c>
      <c r="I6" s="83">
        <f>G6-H6</f>
        <v>-15</v>
      </c>
      <c r="J6" s="83">
        <f>$F6*I6</f>
        <v>-22500</v>
      </c>
      <c r="K6" s="85">
        <f>J6/1000000</f>
        <v>-0.0225</v>
      </c>
      <c r="L6" s="25">
        <v>984826</v>
      </c>
      <c r="M6" s="21">
        <v>985937</v>
      </c>
      <c r="N6" s="83">
        <f>L6-M6</f>
        <v>-1111</v>
      </c>
      <c r="O6" s="83">
        <f>$F6*N6</f>
        <v>-1666500</v>
      </c>
      <c r="P6" s="85">
        <f>O6/1000000</f>
        <v>-1.6665</v>
      </c>
    </row>
    <row r="7" spans="1:16" ht="12.75">
      <c r="A7" s="114">
        <v>2</v>
      </c>
      <c r="B7" s="144" t="s">
        <v>373</v>
      </c>
      <c r="C7" s="23">
        <v>4902493</v>
      </c>
      <c r="D7" s="170" t="s">
        <v>14</v>
      </c>
      <c r="E7" s="170" t="s">
        <v>302</v>
      </c>
      <c r="F7" s="30">
        <v>1500</v>
      </c>
      <c r="G7" s="25">
        <v>992895</v>
      </c>
      <c r="H7" s="21">
        <v>992956</v>
      </c>
      <c r="I7" s="83">
        <f>G7-H7</f>
        <v>-61</v>
      </c>
      <c r="J7" s="83">
        <f>$F7*I7</f>
        <v>-91500</v>
      </c>
      <c r="K7" s="85">
        <f>J7/1000000</f>
        <v>-0.0915</v>
      </c>
      <c r="L7" s="25">
        <v>989921</v>
      </c>
      <c r="M7" s="21">
        <v>990570</v>
      </c>
      <c r="N7" s="83">
        <f>L7-M7</f>
        <v>-649</v>
      </c>
      <c r="O7" s="83">
        <f>$F7*N7</f>
        <v>-973500</v>
      </c>
      <c r="P7" s="85">
        <f>O7/1000000</f>
        <v>-0.9735</v>
      </c>
    </row>
    <row r="8" spans="1:16" ht="12.75">
      <c r="A8" s="114">
        <v>3</v>
      </c>
      <c r="B8" s="144" t="s">
        <v>374</v>
      </c>
      <c r="C8" s="23">
        <v>4902494</v>
      </c>
      <c r="D8" s="170" t="s">
        <v>14</v>
      </c>
      <c r="E8" s="170" t="s">
        <v>302</v>
      </c>
      <c r="F8" s="30">
        <v>1500</v>
      </c>
      <c r="G8" s="25">
        <v>955338</v>
      </c>
      <c r="H8" s="21">
        <v>955374</v>
      </c>
      <c r="I8" s="83">
        <f>G8-H8</f>
        <v>-36</v>
      </c>
      <c r="J8" s="83">
        <f>$F8*I8</f>
        <v>-54000</v>
      </c>
      <c r="K8" s="85">
        <f>J8/1000000</f>
        <v>-0.054</v>
      </c>
      <c r="L8" s="25">
        <v>976582</v>
      </c>
      <c r="M8" s="21">
        <v>978185</v>
      </c>
      <c r="N8" s="83">
        <f>L8-M8</f>
        <v>-1603</v>
      </c>
      <c r="O8" s="83">
        <f>$F8*N8</f>
        <v>-2404500</v>
      </c>
      <c r="P8" s="85">
        <f>O8/1000000</f>
        <v>-2.4045</v>
      </c>
    </row>
    <row r="9" spans="1:16" ht="12.75">
      <c r="A9" s="114"/>
      <c r="B9" s="21"/>
      <c r="C9" s="23"/>
      <c r="D9" s="21"/>
      <c r="E9" s="21"/>
      <c r="F9" s="30"/>
      <c r="G9" s="25"/>
      <c r="H9" s="21"/>
      <c r="I9" s="21"/>
      <c r="J9" s="21"/>
      <c r="K9" s="137"/>
      <c r="L9" s="25"/>
      <c r="M9" s="21"/>
      <c r="N9" s="21"/>
      <c r="O9" s="21"/>
      <c r="P9" s="137"/>
    </row>
    <row r="10" spans="1:16" ht="12.75">
      <c r="A10" s="25"/>
      <c r="B10" s="21"/>
      <c r="C10" s="21"/>
      <c r="D10" s="21"/>
      <c r="E10" s="21"/>
      <c r="F10" s="137"/>
      <c r="G10" s="25"/>
      <c r="H10" s="21"/>
      <c r="I10" s="21"/>
      <c r="J10" s="21"/>
      <c r="K10" s="137"/>
      <c r="L10" s="25"/>
      <c r="M10" s="21"/>
      <c r="N10" s="21"/>
      <c r="O10" s="21"/>
      <c r="P10" s="137"/>
    </row>
    <row r="11" spans="1:16" ht="12.75">
      <c r="A11" s="25"/>
      <c r="B11" s="21"/>
      <c r="C11" s="21"/>
      <c r="D11" s="21"/>
      <c r="E11" s="21"/>
      <c r="F11" s="137"/>
      <c r="G11" s="25"/>
      <c r="H11" s="21"/>
      <c r="I11" s="21"/>
      <c r="J11" s="21"/>
      <c r="K11" s="137"/>
      <c r="L11" s="25"/>
      <c r="M11" s="21"/>
      <c r="N11" s="21"/>
      <c r="O11" s="21"/>
      <c r="P11" s="137"/>
    </row>
    <row r="12" spans="1:16" ht="12.75">
      <c r="A12" s="25"/>
      <c r="B12" s="21"/>
      <c r="C12" s="21"/>
      <c r="D12" s="21"/>
      <c r="E12" s="21"/>
      <c r="F12" s="137"/>
      <c r="G12" s="25"/>
      <c r="H12" s="21"/>
      <c r="I12" s="281" t="s">
        <v>348</v>
      </c>
      <c r="J12" s="21"/>
      <c r="K12" s="280">
        <f>SUM(K6:K8)</f>
        <v>-0.16799999999999998</v>
      </c>
      <c r="L12" s="25"/>
      <c r="M12" s="21"/>
      <c r="N12" s="281" t="s">
        <v>348</v>
      </c>
      <c r="O12" s="21"/>
      <c r="P12" s="280">
        <f>SUM(P6:P8)</f>
        <v>-5.0445</v>
      </c>
    </row>
    <row r="13" spans="1:16" ht="12.75">
      <c r="A13" s="25"/>
      <c r="B13" s="21"/>
      <c r="C13" s="21"/>
      <c r="D13" s="21"/>
      <c r="E13" s="21"/>
      <c r="F13" s="137"/>
      <c r="G13" s="25"/>
      <c r="H13" s="21"/>
      <c r="I13" s="460"/>
      <c r="J13" s="21"/>
      <c r="K13" s="274"/>
      <c r="L13" s="25"/>
      <c r="M13" s="21"/>
      <c r="N13" s="460"/>
      <c r="O13" s="21"/>
      <c r="P13" s="274"/>
    </row>
    <row r="14" spans="1:16" ht="12.75">
      <c r="A14" s="25"/>
      <c r="B14" s="21"/>
      <c r="C14" s="21"/>
      <c r="D14" s="21"/>
      <c r="E14" s="21"/>
      <c r="F14" s="137"/>
      <c r="G14" s="25"/>
      <c r="H14" s="21"/>
      <c r="I14" s="21"/>
      <c r="J14" s="21"/>
      <c r="K14" s="137"/>
      <c r="L14" s="25"/>
      <c r="M14" s="21"/>
      <c r="N14" s="21"/>
      <c r="O14" s="21"/>
      <c r="P14" s="137"/>
    </row>
    <row r="15" spans="1:16" ht="12.75">
      <c r="A15" s="25"/>
      <c r="B15" s="165" t="s">
        <v>163</v>
      </c>
      <c r="C15" s="21"/>
      <c r="D15" s="21"/>
      <c r="E15" s="21"/>
      <c r="F15" s="137"/>
      <c r="G15" s="25"/>
      <c r="H15" s="21"/>
      <c r="I15" s="21"/>
      <c r="J15" s="21"/>
      <c r="K15" s="137"/>
      <c r="L15" s="25"/>
      <c r="M15" s="21"/>
      <c r="N15" s="21"/>
      <c r="O15" s="21"/>
      <c r="P15" s="137"/>
    </row>
    <row r="16" spans="1:16" ht="12.75">
      <c r="A16" s="154"/>
      <c r="B16" s="155" t="s">
        <v>299</v>
      </c>
      <c r="C16" s="156" t="s">
        <v>300</v>
      </c>
      <c r="D16" s="156"/>
      <c r="E16" s="157"/>
      <c r="F16" s="158"/>
      <c r="G16" s="159"/>
      <c r="H16" s="21"/>
      <c r="I16" s="21"/>
      <c r="J16" s="21"/>
      <c r="K16" s="137"/>
      <c r="L16" s="25"/>
      <c r="M16" s="21"/>
      <c r="N16" s="21"/>
      <c r="O16" s="21"/>
      <c r="P16" s="137"/>
    </row>
    <row r="17" spans="1:16" ht="12.75">
      <c r="A17" s="159">
        <v>1</v>
      </c>
      <c r="B17" s="160" t="s">
        <v>301</v>
      </c>
      <c r="C17" s="161">
        <v>4902509</v>
      </c>
      <c r="D17" s="162" t="s">
        <v>14</v>
      </c>
      <c r="E17" s="162" t="s">
        <v>302</v>
      </c>
      <c r="F17" s="163">
        <v>1000</v>
      </c>
      <c r="G17" s="177">
        <v>999927</v>
      </c>
      <c r="H17" s="161">
        <v>999997</v>
      </c>
      <c r="I17" s="83">
        <f>G17-H17</f>
        <v>-70</v>
      </c>
      <c r="J17" s="83">
        <f>$F17*I17</f>
        <v>-70000</v>
      </c>
      <c r="K17" s="85">
        <f>J17/1000000</f>
        <v>-0.07</v>
      </c>
      <c r="L17" s="84">
        <v>38426</v>
      </c>
      <c r="M17" s="82">
        <v>38089</v>
      </c>
      <c r="N17" s="83">
        <f>L17-M17</f>
        <v>337</v>
      </c>
      <c r="O17" s="83">
        <f>$F17*N17</f>
        <v>337000</v>
      </c>
      <c r="P17" s="85">
        <f>O17/1000000</f>
        <v>0.337</v>
      </c>
    </row>
    <row r="18" spans="1:16" ht="12.75">
      <c r="A18" s="159">
        <v>2</v>
      </c>
      <c r="B18" s="160" t="s">
        <v>303</v>
      </c>
      <c r="C18" s="161">
        <v>4902510</v>
      </c>
      <c r="D18" s="162" t="s">
        <v>14</v>
      </c>
      <c r="E18" s="162" t="s">
        <v>302</v>
      </c>
      <c r="F18" s="163">
        <v>1000</v>
      </c>
      <c r="G18" s="177">
        <v>187</v>
      </c>
      <c r="H18" s="161">
        <v>72</v>
      </c>
      <c r="I18" s="83">
        <f>G18-H18</f>
        <v>115</v>
      </c>
      <c r="J18" s="83">
        <f>$F18*I18</f>
        <v>115000</v>
      </c>
      <c r="K18" s="85">
        <f>J18/1000000</f>
        <v>0.115</v>
      </c>
      <c r="L18" s="84">
        <v>13391</v>
      </c>
      <c r="M18" s="82">
        <v>12462</v>
      </c>
      <c r="N18" s="83">
        <f>L18-M18</f>
        <v>929</v>
      </c>
      <c r="O18" s="83">
        <f>$F18*N18</f>
        <v>929000</v>
      </c>
      <c r="P18" s="85">
        <f>O18/1000000</f>
        <v>0.929</v>
      </c>
    </row>
    <row r="19" spans="1:16" ht="12.75">
      <c r="A19" s="159">
        <v>3</v>
      </c>
      <c r="B19" s="160" t="s">
        <v>304</v>
      </c>
      <c r="C19" s="161">
        <v>4864947</v>
      </c>
      <c r="D19" s="162" t="s">
        <v>14</v>
      </c>
      <c r="E19" s="162" t="s">
        <v>302</v>
      </c>
      <c r="F19" s="163">
        <v>1000</v>
      </c>
      <c r="G19" s="177">
        <v>997466</v>
      </c>
      <c r="H19" s="23">
        <v>1000113</v>
      </c>
      <c r="I19" s="83">
        <f>G19-H19</f>
        <v>-2647</v>
      </c>
      <c r="J19" s="83">
        <f>$F19*I19</f>
        <v>-2647000</v>
      </c>
      <c r="K19" s="85">
        <f>J19/1000000</f>
        <v>-2.647</v>
      </c>
      <c r="L19" s="84">
        <v>994116</v>
      </c>
      <c r="M19" s="82">
        <v>994798</v>
      </c>
      <c r="N19" s="83">
        <f>L19-M19</f>
        <v>-682</v>
      </c>
      <c r="O19" s="83">
        <f>$F19*N19</f>
        <v>-682000</v>
      </c>
      <c r="P19" s="85">
        <f>O19/1000000</f>
        <v>-0.682</v>
      </c>
    </row>
    <row r="20" spans="1:16" ht="12.75">
      <c r="A20" s="159"/>
      <c r="B20" s="160"/>
      <c r="C20" s="161"/>
      <c r="D20" s="162"/>
      <c r="E20" s="162"/>
      <c r="F20" s="164"/>
      <c r="G20" s="178"/>
      <c r="H20" s="21"/>
      <c r="I20" s="83"/>
      <c r="J20" s="83"/>
      <c r="K20" s="85"/>
      <c r="L20" s="84"/>
      <c r="M20" s="82"/>
      <c r="N20" s="83"/>
      <c r="O20" s="83"/>
      <c r="P20" s="85"/>
    </row>
    <row r="21" spans="1:16" ht="12.75">
      <c r="A21" s="25"/>
      <c r="B21" s="21"/>
      <c r="C21" s="21"/>
      <c r="D21" s="21"/>
      <c r="E21" s="21"/>
      <c r="F21" s="137"/>
      <c r="G21" s="25"/>
      <c r="H21" s="21"/>
      <c r="I21" s="21"/>
      <c r="J21" s="21"/>
      <c r="K21" s="137"/>
      <c r="L21" s="25"/>
      <c r="M21" s="21"/>
      <c r="N21" s="21"/>
      <c r="O21" s="21"/>
      <c r="P21" s="137"/>
    </row>
    <row r="22" spans="1:16" ht="12.75">
      <c r="A22" s="25"/>
      <c r="B22" s="21"/>
      <c r="C22" s="21"/>
      <c r="D22" s="21"/>
      <c r="E22" s="21"/>
      <c r="F22" s="137"/>
      <c r="G22" s="25"/>
      <c r="H22" s="21"/>
      <c r="I22" s="21"/>
      <c r="J22" s="21"/>
      <c r="K22" s="137"/>
      <c r="L22" s="25"/>
      <c r="M22" s="21"/>
      <c r="N22" s="21"/>
      <c r="O22" s="21"/>
      <c r="P22" s="137"/>
    </row>
    <row r="23" spans="1:16" ht="12.75">
      <c r="A23" s="25"/>
      <c r="B23" s="21"/>
      <c r="C23" s="21"/>
      <c r="D23" s="21"/>
      <c r="E23" s="21"/>
      <c r="F23" s="137"/>
      <c r="G23" s="25"/>
      <c r="H23" s="21"/>
      <c r="I23" s="281" t="s">
        <v>348</v>
      </c>
      <c r="J23" s="21"/>
      <c r="K23" s="280">
        <f>SUM(K17:K19)</f>
        <v>-2.602</v>
      </c>
      <c r="L23" s="25"/>
      <c r="M23" s="21"/>
      <c r="N23" s="281" t="s">
        <v>348</v>
      </c>
      <c r="O23" s="21"/>
      <c r="P23" s="280">
        <f>SUM(P17:P19)</f>
        <v>0.584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2010-11-16T11:32:43Z</cp:lastPrinted>
  <dcterms:created xsi:type="dcterms:W3CDTF">1996-10-14T23:33:28Z</dcterms:created>
  <dcterms:modified xsi:type="dcterms:W3CDTF">2010-11-16T11:32:47Z</dcterms:modified>
  <cp:category/>
  <cp:version/>
  <cp:contentType/>
  <cp:contentStatus/>
</cp:coreProperties>
</file>